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8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MUCOV" sheetId="14" r:id="rId14"/>
  </sheets>
  <definedNames>
    <definedName name="_xlnm.Print_Area" localSheetId="7">'COST VOLUM ONCO'!$A$1:$I$36</definedName>
    <definedName name="_xlnm.Print_Area" localSheetId="12">'CV UNICE'!$A$1:$L$36</definedName>
  </definedNames>
  <calcPr fullCalcOnLoad="1"/>
</workbook>
</file>

<file path=xl/sharedStrings.xml><?xml version="1.0" encoding="utf-8"?>
<sst xmlns="http://schemas.openxmlformats.org/spreadsheetml/2006/main" count="527" uniqueCount="98">
  <si>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</si>
  <si>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</si>
  <si>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</si>
  <si>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</si>
  <si>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</si>
  <si>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</si>
  <si>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</si>
  <si>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</si>
  <si>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</si>
  <si>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</si>
  <si>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</si>
  <si>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</si>
  <si>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</si>
  <si>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</si>
  <si>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</si>
  <si>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</si>
  <si>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</si>
  <si>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</si>
  <si>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</si>
  <si>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</si>
  <si>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</si>
  <si>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</si>
  <si>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</si>
  <si>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</si>
  <si>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</si>
  <si>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</si>
  <si>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</si>
  <si>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</si>
  <si>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</si>
  <si>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</si>
  <si>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</si>
  <si>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</si>
  <si>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</si>
  <si>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</si>
  <si>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</si>
  <si>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</si>
  <si>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</si>
  <si>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</si>
  <si>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</si>
  <si>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</si>
  <si>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</si>
  <si>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</si>
  <si>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</si>
  <si>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</si>
  <si>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</si>
  <si>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</si>
  <si>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</si>
  <si>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</si>
  <si>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</si>
  <si>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</si>
  <si>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</si>
  <si>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</si>
  <si>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</si>
  <si>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</si>
  <si>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</si>
  <si>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</si>
  <si>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</si>
  <si>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</si>
  <si>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</si>
  <si>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</si>
  <si>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</si>
  <si>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</si>
  <si>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</si>
  <si>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</si>
  <si>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</si>
  <si>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</si>
  <si>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</si>
  <si>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</si>
  <si>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</si>
  <si>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</si>
  <si>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</si>
  <si>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</si>
  <si>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</si>
  <si>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</si>
  <si>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</si>
  <si>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</si>
  <si>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</si>
  <si>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</si>
  <si>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</si>
  <si>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</si>
  <si>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</si>
  <si>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</si>
  <si>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G17</t>
  </si>
  <si>
    <t>SITUATIA CONSUMULUI DE MEDICAMENTE IN LUNA APRILIE 2022</t>
  </si>
  <si>
    <t>SITUATIA CONSUMULUI DE MEDICAMENTE PENTRU PENSIONARI CU PENSII&lt;= 1429 LEI APRILIE 2022</t>
  </si>
  <si>
    <t>SITUATIA CONSUMULUI DE MEDICAMENTE COST VOLUM PENTRU PENSIONARI  PANA LA 1299 LEI APRILIE 2022</t>
  </si>
  <si>
    <t>SITUATIA CONSUMULUI DE MEDICAMENTE PENTRU DIABET   LUNA APRILIE 2022</t>
  </si>
  <si>
    <t>SITUATIA CONSUMULUI DE MEDICAMENTE PENTRU INSULINE LUNA APRILIE 2022</t>
  </si>
  <si>
    <t>SITUATIA CONSUMULUI DE MEDICAMENTE LA  DIABET SI INSULINE APRILIE 2022</t>
  </si>
  <si>
    <t>SITUATIA CONSUMULUI LA TESTE PENTRU LUNA APRILIE 2022</t>
  </si>
  <si>
    <t>SITUATIA CONSUMULUI DE MEDICAMENTE PENTRU PNS COST VOLUM   LUNA APRILIE 2022</t>
  </si>
  <si>
    <t>SITUATIA CONSUMULUI DE MEDICAMENTE PENTRU MUCOVISCIDOZA  COST VOLUM   LUNA APRILIE 2022</t>
  </si>
  <si>
    <t>SITUATIA CONSUMULUI DE MEDICAMENTE PENTRU ONCOLOGIE  LUNA APRILIE 2022</t>
  </si>
  <si>
    <t>SITUATIA CONSUMULUI DE MEDICAMENTE LA STARI POSTTRANSPLANT APRILIE 2022</t>
  </si>
  <si>
    <t>APRILIE</t>
  </si>
  <si>
    <t>SITUATIA CONSUMULUI DE MEDICAMENTE PENTRU SCLEROZA   LUNA APRILIE 2022</t>
  </si>
  <si>
    <t>SITUATIA CONSUMULUI DE MEDICAMENTE LA STARI MUCOVISCIDOZA APRILIE 2022</t>
  </si>
  <si>
    <t>SITUATIA CONSUMULUI DE MEDIC. PENTRU UNICE COST VOLUM   LUNA APRILIE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</si>
</sst>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6"/>
  <sheetViews>
    <sheetView workbookViewId="0" topLeftCell="A1">
      <selection activeCell="U1" sqref="U1:W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7.140625" style="4" customWidth="1"/>
    <col min="23" max="23" width="11.7109375" style="70" bestFit="1" customWidth="1"/>
    <col min="24" max="56" width="9.140625" style="4" customWidth="1"/>
  </cols>
  <sheetData>
    <row r="3" spans="2:20" ht="15.75">
      <c r="B3" s="79" t="s">
        <v>83</v>
      </c>
      <c r="C3" s="79"/>
      <c r="D3" s="79"/>
      <c r="E3" s="79"/>
      <c r="F3" s="79"/>
      <c r="G3" s="79"/>
      <c r="H3" s="79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82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4" ht="15.75">
      <c r="A5" s="49">
        <v>1</v>
      </c>
      <c r="B5" s="50" t="s">
        <v>6</v>
      </c>
      <c r="C5" s="21">
        <v>43686.56</v>
      </c>
      <c r="D5" s="21">
        <v>51498.71</v>
      </c>
      <c r="E5" s="21">
        <v>62411.67</v>
      </c>
      <c r="F5" s="21">
        <v>5078.53</v>
      </c>
      <c r="G5" s="21">
        <v>5392.41</v>
      </c>
      <c r="H5" s="22">
        <v>491.69</v>
      </c>
      <c r="I5" s="21"/>
      <c r="J5" s="21">
        <v>3047.67</v>
      </c>
      <c r="K5" s="21">
        <v>1183.46</v>
      </c>
      <c r="L5" s="21">
        <v>3227.11</v>
      </c>
      <c r="M5" s="21">
        <v>55327.22</v>
      </c>
      <c r="N5" s="21">
        <v>8015.54</v>
      </c>
      <c r="O5" s="21">
        <v>21881.39</v>
      </c>
      <c r="P5" s="21">
        <v>3195</v>
      </c>
      <c r="Q5" s="21">
        <v>10034.06</v>
      </c>
      <c r="R5" s="51">
        <f>H5+I5+J5+K5+L5+M5+N5+O5+P5+Q5</f>
        <v>106403.14</v>
      </c>
      <c r="S5" s="63">
        <f aca="true" t="shared" si="0" ref="S5:S35">C5+D5+E5+F5+G5+R5</f>
        <v>274471.02</v>
      </c>
      <c r="T5" s="52">
        <f>S5-R5</f>
        <v>168067.88</v>
      </c>
      <c r="U5" s="74"/>
      <c r="V5" s="74"/>
      <c r="W5" s="71"/>
      <c r="X5" s="17"/>
    </row>
    <row r="6" spans="1:24" ht="15.75">
      <c r="A6" s="49">
        <v>2</v>
      </c>
      <c r="B6" s="50" t="s">
        <v>7</v>
      </c>
      <c r="C6" s="21">
        <v>23792.03</v>
      </c>
      <c r="D6" s="21">
        <v>22612.62</v>
      </c>
      <c r="E6" s="21">
        <v>9123.28</v>
      </c>
      <c r="F6" s="21">
        <v>7213.19</v>
      </c>
      <c r="G6" s="21">
        <v>2709.31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65450.42999999999</v>
      </c>
      <c r="T6" s="52">
        <f aca="true" t="shared" si="2" ref="T6:T35">S6-R6</f>
        <v>65450.42999999999</v>
      </c>
      <c r="U6" s="74"/>
      <c r="V6" s="74"/>
      <c r="W6" s="71"/>
      <c r="X6" s="17"/>
    </row>
    <row r="7" spans="1:24" ht="15.75">
      <c r="A7" s="49">
        <v>3</v>
      </c>
      <c r="B7" s="50" t="s">
        <v>8</v>
      </c>
      <c r="C7" s="21">
        <v>19153.51</v>
      </c>
      <c r="D7" s="21">
        <v>18529.55</v>
      </c>
      <c r="E7" s="21">
        <v>14458.68</v>
      </c>
      <c r="F7" s="21">
        <v>3263.29</v>
      </c>
      <c r="G7" s="21">
        <v>3160.85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58565.88</v>
      </c>
      <c r="T7" s="52">
        <f t="shared" si="2"/>
        <v>58565.88</v>
      </c>
      <c r="U7" s="74"/>
      <c r="V7" s="74"/>
      <c r="W7" s="71"/>
      <c r="X7" s="17"/>
    </row>
    <row r="8" spans="1:24" ht="15.75">
      <c r="A8" s="49">
        <v>4</v>
      </c>
      <c r="B8" s="50" t="s">
        <v>9</v>
      </c>
      <c r="C8" s="21">
        <v>22121.59</v>
      </c>
      <c r="D8" s="21">
        <v>27995.54</v>
      </c>
      <c r="E8" s="21">
        <v>48602.36</v>
      </c>
      <c r="F8" s="22">
        <v>2885.06</v>
      </c>
      <c r="G8" s="21">
        <v>3556.91</v>
      </c>
      <c r="H8" s="22"/>
      <c r="K8" s="21"/>
      <c r="L8" s="21"/>
      <c r="M8" s="21">
        <v>3227.11</v>
      </c>
      <c r="N8" s="21"/>
      <c r="O8" s="21">
        <v>2151.41</v>
      </c>
      <c r="P8" s="21"/>
      <c r="Q8" s="21">
        <v>4302.82</v>
      </c>
      <c r="R8" s="51">
        <f t="shared" si="1"/>
        <v>9681.34</v>
      </c>
      <c r="S8" s="63">
        <f t="shared" si="0"/>
        <v>114842.8</v>
      </c>
      <c r="T8" s="52">
        <f t="shared" si="2"/>
        <v>105161.46</v>
      </c>
      <c r="U8" s="74"/>
      <c r="V8" s="74"/>
      <c r="W8" s="71"/>
      <c r="X8" s="17"/>
    </row>
    <row r="9" spans="1:24" ht="15.75">
      <c r="A9" s="49">
        <v>5</v>
      </c>
      <c r="B9" s="50" t="s">
        <v>10</v>
      </c>
      <c r="C9" s="21">
        <v>63575.23</v>
      </c>
      <c r="D9" s="21">
        <v>69192.18</v>
      </c>
      <c r="E9" s="21">
        <v>129931.99</v>
      </c>
      <c r="F9" s="21">
        <v>13748.9</v>
      </c>
      <c r="G9" s="21">
        <v>7947.61</v>
      </c>
      <c r="H9" s="22">
        <f>465.5+491.69</f>
        <v>957.19</v>
      </c>
      <c r="I9" s="21"/>
      <c r="J9" s="21"/>
      <c r="K9" s="21"/>
      <c r="L9" s="21">
        <v>4106.56</v>
      </c>
      <c r="M9" s="21">
        <f>3212.54+10116.19+5417.56</f>
        <v>18746.29</v>
      </c>
      <c r="N9" s="21">
        <v>1075.7</v>
      </c>
      <c r="O9" s="21">
        <f>9092.79+2151.41</f>
        <v>11244.2</v>
      </c>
      <c r="P9" s="21"/>
      <c r="Q9" s="21">
        <v>4732.13</v>
      </c>
      <c r="R9" s="51">
        <f t="shared" si="1"/>
        <v>40862.07</v>
      </c>
      <c r="S9" s="63">
        <f t="shared" si="0"/>
        <v>325257.98000000004</v>
      </c>
      <c r="T9" s="52">
        <f t="shared" si="2"/>
        <v>284395.91000000003</v>
      </c>
      <c r="U9" s="74"/>
      <c r="V9" s="74"/>
      <c r="W9" s="71"/>
      <c r="X9" s="69"/>
    </row>
    <row r="10" spans="1:24" ht="15" customHeight="1">
      <c r="A10" s="49">
        <v>6</v>
      </c>
      <c r="B10" s="50" t="s">
        <v>54</v>
      </c>
      <c r="C10" s="21">
        <v>71852.99</v>
      </c>
      <c r="D10" s="21">
        <v>85072.78</v>
      </c>
      <c r="E10" s="21">
        <v>49786.74</v>
      </c>
      <c r="F10" s="21">
        <v>11646.57</v>
      </c>
      <c r="G10" s="21">
        <v>10499.47</v>
      </c>
      <c r="H10" s="22">
        <v>491.69</v>
      </c>
      <c r="I10" s="21"/>
      <c r="J10" s="21"/>
      <c r="K10" s="21"/>
      <c r="L10" s="21"/>
      <c r="M10" s="21">
        <v>6425.08</v>
      </c>
      <c r="N10" s="21"/>
      <c r="O10" s="21">
        <f>2151.41+4732.13</f>
        <v>6883.54</v>
      </c>
      <c r="P10" s="21"/>
      <c r="Q10" s="21">
        <v>2151.4</v>
      </c>
      <c r="R10" s="51">
        <f t="shared" si="1"/>
        <v>15951.71</v>
      </c>
      <c r="S10" s="63">
        <f t="shared" si="0"/>
        <v>244810.26</v>
      </c>
      <c r="T10" s="52">
        <f t="shared" si="2"/>
        <v>228858.55000000002</v>
      </c>
      <c r="U10" s="74"/>
      <c r="V10" s="74"/>
      <c r="W10" s="71"/>
      <c r="X10" s="17"/>
    </row>
    <row r="11" spans="1:24" ht="15.75">
      <c r="A11" s="49">
        <v>7</v>
      </c>
      <c r="B11" s="50" t="s">
        <v>11</v>
      </c>
      <c r="C11" s="21">
        <v>23331.98</v>
      </c>
      <c r="D11" s="21">
        <v>12847.15</v>
      </c>
      <c r="E11" s="21">
        <v>30795.78</v>
      </c>
      <c r="F11" s="21">
        <v>692.7</v>
      </c>
      <c r="G11" s="21">
        <v>1313.08</v>
      </c>
      <c r="H11" s="22">
        <v>2543.77</v>
      </c>
      <c r="I11" s="21"/>
      <c r="J11" s="21"/>
      <c r="K11" s="21">
        <v>4640.76</v>
      </c>
      <c r="L11" s="21"/>
      <c r="M11" s="21">
        <v>12064.66</v>
      </c>
      <c r="N11" s="21">
        <v>2151.41</v>
      </c>
      <c r="O11" s="21">
        <v>5363.95</v>
      </c>
      <c r="P11" s="21"/>
      <c r="Q11" s="21"/>
      <c r="R11" s="51">
        <f t="shared" si="1"/>
        <v>26764.550000000003</v>
      </c>
      <c r="S11" s="63">
        <f t="shared" si="0"/>
        <v>95745.24</v>
      </c>
      <c r="T11" s="52">
        <f t="shared" si="2"/>
        <v>68980.69</v>
      </c>
      <c r="U11" s="74"/>
      <c r="V11" s="74"/>
      <c r="W11" s="71"/>
      <c r="X11" s="17"/>
    </row>
    <row r="12" spans="1:24" ht="15.75">
      <c r="A12" s="49">
        <v>8</v>
      </c>
      <c r="B12" s="50" t="s">
        <v>12</v>
      </c>
      <c r="C12" s="21">
        <v>19209.75</v>
      </c>
      <c r="D12" s="23">
        <v>27964.52</v>
      </c>
      <c r="E12" s="21">
        <v>23334.6</v>
      </c>
      <c r="F12" s="21">
        <v>3163.12</v>
      </c>
      <c r="G12" s="21">
        <v>2239.46</v>
      </c>
      <c r="H12" s="22">
        <v>491.69</v>
      </c>
      <c r="I12" s="21"/>
      <c r="J12" s="21"/>
      <c r="K12" s="21"/>
      <c r="L12" s="21"/>
      <c r="M12" s="21"/>
      <c r="N12" s="21"/>
      <c r="O12" s="21"/>
      <c r="P12" s="21"/>
      <c r="Q12" s="21"/>
      <c r="R12" s="51">
        <f t="shared" si="1"/>
        <v>491.69</v>
      </c>
      <c r="S12" s="63">
        <f t="shared" si="0"/>
        <v>76403.14</v>
      </c>
      <c r="T12" s="52">
        <f t="shared" si="2"/>
        <v>75911.45</v>
      </c>
      <c r="U12" s="74"/>
      <c r="V12" s="74"/>
      <c r="W12" s="71"/>
      <c r="X12" s="17"/>
    </row>
    <row r="13" spans="1:24" ht="15.75">
      <c r="A13" s="49">
        <v>9</v>
      </c>
      <c r="B13" s="50" t="s">
        <v>13</v>
      </c>
      <c r="C13" s="21">
        <v>28714.39</v>
      </c>
      <c r="D13" s="21">
        <v>36488.35</v>
      </c>
      <c r="E13" s="21">
        <v>24384.71</v>
      </c>
      <c r="F13" s="21">
        <v>4730.3</v>
      </c>
      <c r="G13" s="21">
        <v>4734.47</v>
      </c>
      <c r="H13" s="22">
        <v>6299.58</v>
      </c>
      <c r="I13" s="21"/>
      <c r="J13" s="21"/>
      <c r="K13" s="21">
        <v>2284.93</v>
      </c>
      <c r="L13" s="21"/>
      <c r="M13" s="21"/>
      <c r="N13" s="21"/>
      <c r="O13" s="21"/>
      <c r="P13" s="21"/>
      <c r="Q13" s="21"/>
      <c r="R13" s="51">
        <f t="shared" si="1"/>
        <v>8584.51</v>
      </c>
      <c r="S13" s="63">
        <f t="shared" si="0"/>
        <v>107636.73</v>
      </c>
      <c r="T13" s="52">
        <f t="shared" si="2"/>
        <v>99052.22</v>
      </c>
      <c r="U13" s="74"/>
      <c r="V13" s="74"/>
      <c r="W13" s="71"/>
      <c r="X13" s="17"/>
    </row>
    <row r="14" spans="1:24" ht="15.75">
      <c r="A14" s="49">
        <v>10</v>
      </c>
      <c r="B14" s="50" t="s">
        <v>14</v>
      </c>
      <c r="C14" s="21">
        <v>19220.29</v>
      </c>
      <c r="D14" s="21">
        <v>16368.11</v>
      </c>
      <c r="E14" s="21">
        <v>3764.6</v>
      </c>
      <c r="F14" s="21">
        <v>2189.38</v>
      </c>
      <c r="G14" s="21">
        <v>1278.52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42820.899999999994</v>
      </c>
      <c r="T14" s="52">
        <f t="shared" si="2"/>
        <v>42820.899999999994</v>
      </c>
      <c r="U14" s="75"/>
      <c r="V14" s="74"/>
      <c r="W14" s="71"/>
      <c r="X14" s="17"/>
    </row>
    <row r="15" spans="1:24" ht="15.75">
      <c r="A15" s="49">
        <v>11</v>
      </c>
      <c r="B15" s="50" t="s">
        <v>15</v>
      </c>
      <c r="C15" s="21">
        <v>59755.16</v>
      </c>
      <c r="D15" s="21">
        <v>56087.91</v>
      </c>
      <c r="E15" s="21">
        <v>30232.02</v>
      </c>
      <c r="F15" s="21">
        <v>11328.1</v>
      </c>
      <c r="G15" s="21">
        <v>4512.5</v>
      </c>
      <c r="H15" s="22"/>
      <c r="I15" s="21"/>
      <c r="J15" s="21"/>
      <c r="K15" s="21">
        <v>5378.77</v>
      </c>
      <c r="L15" s="21"/>
      <c r="M15" s="21"/>
      <c r="N15" s="21"/>
      <c r="O15" s="21"/>
      <c r="P15" s="21"/>
      <c r="Q15" s="21"/>
      <c r="R15" s="51">
        <f t="shared" si="1"/>
        <v>5378.77</v>
      </c>
      <c r="S15" s="63">
        <f t="shared" si="0"/>
        <v>167294.46</v>
      </c>
      <c r="T15" s="52">
        <f t="shared" si="2"/>
        <v>161915.69</v>
      </c>
      <c r="U15" s="74"/>
      <c r="V15" s="74"/>
      <c r="W15" s="71"/>
      <c r="X15" s="17"/>
    </row>
    <row r="16" spans="1:24" ht="15.75">
      <c r="A16" s="49">
        <v>12</v>
      </c>
      <c r="B16" s="50" t="s">
        <v>16</v>
      </c>
      <c r="C16" s="21">
        <v>18689.42</v>
      </c>
      <c r="D16" s="21">
        <v>17665.19</v>
      </c>
      <c r="E16" s="21">
        <v>13480.09</v>
      </c>
      <c r="F16" s="21">
        <v>2547.42</v>
      </c>
      <c r="G16" s="21">
        <v>2374.37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54756.49</v>
      </c>
      <c r="T16" s="52">
        <f t="shared" si="2"/>
        <v>54756.49</v>
      </c>
      <c r="U16" s="74"/>
      <c r="V16" s="74"/>
      <c r="W16" s="71"/>
      <c r="X16" s="17"/>
    </row>
    <row r="17" spans="1:24" ht="15.75">
      <c r="A17" s="49">
        <v>13</v>
      </c>
      <c r="B17" s="50" t="s">
        <v>17</v>
      </c>
      <c r="C17" s="21">
        <v>10391.09</v>
      </c>
      <c r="D17" s="21">
        <v>14660.57</v>
      </c>
      <c r="E17" s="21">
        <v>4296.08</v>
      </c>
      <c r="F17" s="21">
        <v>905</v>
      </c>
      <c r="G17" s="21">
        <v>1870.6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32123.339999999997</v>
      </c>
      <c r="T17" s="52">
        <f t="shared" si="2"/>
        <v>32123.339999999997</v>
      </c>
      <c r="U17" s="74"/>
      <c r="V17" s="74"/>
      <c r="W17" s="71"/>
      <c r="X17" s="17"/>
    </row>
    <row r="18" spans="1:24" ht="15.75">
      <c r="A18" s="49">
        <v>14</v>
      </c>
      <c r="B18" s="50" t="s">
        <v>18</v>
      </c>
      <c r="C18" s="21">
        <v>18715.82</v>
      </c>
      <c r="D18" s="21">
        <v>15033.19</v>
      </c>
      <c r="E18" s="21">
        <v>23325.18</v>
      </c>
      <c r="F18" s="21">
        <v>1064.95</v>
      </c>
      <c r="G18" s="21">
        <v>2712.96</v>
      </c>
      <c r="H18" s="22"/>
      <c r="I18" s="21"/>
      <c r="J18" s="21"/>
      <c r="K18" s="21"/>
      <c r="L18" s="21"/>
      <c r="M18" s="21"/>
      <c r="N18" s="21"/>
      <c r="O18" s="21">
        <v>3470.69</v>
      </c>
      <c r="P18" s="21"/>
      <c r="Q18" s="21"/>
      <c r="R18" s="51">
        <f t="shared" si="1"/>
        <v>3470.69</v>
      </c>
      <c r="S18" s="63">
        <f t="shared" si="0"/>
        <v>64322.79</v>
      </c>
      <c r="T18" s="52">
        <f t="shared" si="2"/>
        <v>60852.1</v>
      </c>
      <c r="U18" s="74"/>
      <c r="V18" s="74"/>
      <c r="W18" s="71"/>
      <c r="X18" s="17"/>
    </row>
    <row r="19" spans="1:56" s="68" customFormat="1" ht="15.75">
      <c r="A19" s="49">
        <v>15</v>
      </c>
      <c r="B19" s="50" t="s">
        <v>19</v>
      </c>
      <c r="C19" s="21">
        <v>51891.71</v>
      </c>
      <c r="D19" s="21">
        <v>63127.73</v>
      </c>
      <c r="E19" s="21">
        <v>47742.36</v>
      </c>
      <c r="F19" s="21">
        <v>11071.53</v>
      </c>
      <c r="G19" s="21">
        <v>7435.29</v>
      </c>
      <c r="H19" s="21">
        <f>491.7+491.69</f>
        <v>983.39</v>
      </c>
      <c r="I19" s="21"/>
      <c r="J19" s="21"/>
      <c r="K19" s="21">
        <v>808.89</v>
      </c>
      <c r="L19" s="21"/>
      <c r="M19" s="21">
        <v>4082.69</v>
      </c>
      <c r="N19" s="21"/>
      <c r="O19" s="21"/>
      <c r="P19" s="21"/>
      <c r="Q19" s="21"/>
      <c r="R19" s="51">
        <f t="shared" si="1"/>
        <v>5874.97</v>
      </c>
      <c r="S19" s="63">
        <f t="shared" si="0"/>
        <v>187143.59</v>
      </c>
      <c r="T19" s="52">
        <f t="shared" si="2"/>
        <v>181268.62</v>
      </c>
      <c r="U19" s="76"/>
      <c r="V19" s="74"/>
      <c r="W19" s="71"/>
      <c r="X19" s="1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24" ht="15.75">
      <c r="A20" s="49">
        <v>16</v>
      </c>
      <c r="B20" s="50" t="s">
        <v>20</v>
      </c>
      <c r="C20" s="21">
        <v>4716.37</v>
      </c>
      <c r="D20" s="21">
        <v>3735.43</v>
      </c>
      <c r="E20" s="21">
        <v>7293.39</v>
      </c>
      <c r="F20" s="21">
        <v>1831.67</v>
      </c>
      <c r="G20" s="21">
        <v>354.72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17931.58</v>
      </c>
      <c r="T20" s="52">
        <f t="shared" si="2"/>
        <v>17931.58</v>
      </c>
      <c r="U20" s="74"/>
      <c r="V20" s="74"/>
      <c r="W20" s="71"/>
      <c r="X20" s="17"/>
    </row>
    <row r="21" spans="1:24" ht="15.75">
      <c r="A21" s="49">
        <v>17</v>
      </c>
      <c r="B21" s="50" t="s">
        <v>21</v>
      </c>
      <c r="C21" s="21">
        <v>7443.42</v>
      </c>
      <c r="D21" s="21">
        <v>6891.08</v>
      </c>
      <c r="E21" s="21">
        <v>4536.37</v>
      </c>
      <c r="F21" s="21">
        <v>560.6</v>
      </c>
      <c r="G21" s="21">
        <v>838.92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20270.389999999996</v>
      </c>
      <c r="T21" s="52">
        <f t="shared" si="2"/>
        <v>20270.389999999996</v>
      </c>
      <c r="U21" s="74"/>
      <c r="V21" s="74"/>
      <c r="W21" s="71"/>
      <c r="X21" s="17"/>
    </row>
    <row r="22" spans="1:24" ht="15.75">
      <c r="A22" s="49">
        <v>18</v>
      </c>
      <c r="B22" s="50" t="s">
        <v>22</v>
      </c>
      <c r="C22" s="21">
        <v>42168.63</v>
      </c>
      <c r="D22" s="21">
        <v>52785.77</v>
      </c>
      <c r="E22" s="21">
        <v>29871.66</v>
      </c>
      <c r="F22" s="21">
        <v>4738.45</v>
      </c>
      <c r="G22" s="21">
        <v>5697.49</v>
      </c>
      <c r="H22" s="21">
        <f>491.67+1121.05</f>
        <v>1612.72</v>
      </c>
      <c r="I22" s="21"/>
      <c r="J22" s="21"/>
      <c r="K22" s="21"/>
      <c r="L22" s="21">
        <v>7529.92</v>
      </c>
      <c r="M22" s="21">
        <f>3266.15+35927.65+3266.15</f>
        <v>42459.950000000004</v>
      </c>
      <c r="N22" s="21">
        <v>2151.4</v>
      </c>
      <c r="O22" s="21">
        <f>4302.81+4302.8</f>
        <v>8605.61</v>
      </c>
      <c r="Q22" s="21">
        <v>6454.2</v>
      </c>
      <c r="R22" s="51">
        <f t="shared" si="1"/>
        <v>68813.8</v>
      </c>
      <c r="S22" s="63">
        <f t="shared" si="0"/>
        <v>204075.8</v>
      </c>
      <c r="T22" s="52">
        <f t="shared" si="2"/>
        <v>135262</v>
      </c>
      <c r="U22" s="74"/>
      <c r="V22" s="74"/>
      <c r="W22" s="71"/>
      <c r="X22" s="17"/>
    </row>
    <row r="23" spans="1:24" ht="15.75">
      <c r="A23" s="49">
        <v>19</v>
      </c>
      <c r="B23" s="50" t="s">
        <v>23</v>
      </c>
      <c r="C23" s="21">
        <v>23120.67</v>
      </c>
      <c r="D23" s="21">
        <v>33481.93</v>
      </c>
      <c r="E23" s="21">
        <v>12163.26</v>
      </c>
      <c r="F23" s="21">
        <v>1929.44</v>
      </c>
      <c r="G23" s="21">
        <v>3781.46</v>
      </c>
      <c r="H23" s="22">
        <v>491.68</v>
      </c>
      <c r="I23" s="21"/>
      <c r="J23" s="21"/>
      <c r="K23" s="21"/>
      <c r="L23" s="21"/>
      <c r="M23" s="21">
        <v>6239.14</v>
      </c>
      <c r="N23" s="21"/>
      <c r="O23" s="21"/>
      <c r="P23" s="21"/>
      <c r="Q23" s="21"/>
      <c r="R23" s="51">
        <f t="shared" si="1"/>
        <v>6730.820000000001</v>
      </c>
      <c r="S23" s="63">
        <f t="shared" si="0"/>
        <v>81207.58000000002</v>
      </c>
      <c r="T23" s="52">
        <f t="shared" si="2"/>
        <v>74476.76000000001</v>
      </c>
      <c r="U23" s="74"/>
      <c r="V23" s="74"/>
      <c r="W23" s="71"/>
      <c r="X23" s="17"/>
    </row>
    <row r="24" spans="1:24" ht="15.75">
      <c r="A24" s="49">
        <v>20</v>
      </c>
      <c r="B24" s="50" t="s">
        <v>24</v>
      </c>
      <c r="C24" s="21">
        <v>14045.15</v>
      </c>
      <c r="D24" s="21">
        <v>14865.16</v>
      </c>
      <c r="E24" s="21">
        <v>3290.2</v>
      </c>
      <c r="F24" s="21">
        <v>3439.18</v>
      </c>
      <c r="G24" s="21">
        <v>1937.58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40789.81</v>
      </c>
      <c r="T24" s="52">
        <f t="shared" si="2"/>
        <v>37577.27</v>
      </c>
      <c r="U24" s="74"/>
      <c r="V24" s="74"/>
      <c r="W24" s="71"/>
      <c r="X24" s="17"/>
    </row>
    <row r="25" spans="1:24" ht="15.75">
      <c r="A25" s="49">
        <v>21</v>
      </c>
      <c r="B25" s="50" t="s">
        <v>25</v>
      </c>
      <c r="C25" s="21">
        <v>11153.45</v>
      </c>
      <c r="D25" s="21">
        <v>11575.98</v>
      </c>
      <c r="E25" s="21">
        <v>12202.34</v>
      </c>
      <c r="F25" s="21">
        <v>871.38</v>
      </c>
      <c r="G25" s="21">
        <v>1105.98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36909.130000000005</v>
      </c>
      <c r="T25" s="52">
        <f t="shared" si="2"/>
        <v>36909.130000000005</v>
      </c>
      <c r="U25" s="74"/>
      <c r="V25" s="74"/>
      <c r="W25" s="71"/>
      <c r="X25" s="17"/>
    </row>
    <row r="26" spans="1:24" ht="15.75">
      <c r="A26" s="49">
        <v>22</v>
      </c>
      <c r="B26" s="50" t="s">
        <v>26</v>
      </c>
      <c r="C26" s="21">
        <v>85688.57</v>
      </c>
      <c r="D26" s="21">
        <v>93521.7</v>
      </c>
      <c r="E26" s="21">
        <v>43123.62</v>
      </c>
      <c r="F26" s="21">
        <v>4532.54</v>
      </c>
      <c r="G26" s="21">
        <v>11296.29</v>
      </c>
      <c r="H26" s="22">
        <v>491.69</v>
      </c>
      <c r="I26" s="21"/>
      <c r="J26" s="21"/>
      <c r="K26" s="21"/>
      <c r="L26" s="21"/>
      <c r="M26" s="21">
        <f>4245.36+11760.72+2151.41</f>
        <v>18157.489999999998</v>
      </c>
      <c r="N26" s="21">
        <v>2151.41</v>
      </c>
      <c r="O26" s="21">
        <v>2401.5</v>
      </c>
      <c r="P26" s="21"/>
      <c r="Q26" s="21"/>
      <c r="R26" s="51">
        <f t="shared" si="1"/>
        <v>23202.089999999997</v>
      </c>
      <c r="S26" s="63">
        <f t="shared" si="0"/>
        <v>261364.81000000003</v>
      </c>
      <c r="T26" s="52">
        <f t="shared" si="2"/>
        <v>238162.72000000003</v>
      </c>
      <c r="U26" s="74"/>
      <c r="V26" s="74"/>
      <c r="W26" s="71"/>
      <c r="X26" s="17"/>
    </row>
    <row r="27" spans="1:24" ht="15.75">
      <c r="A27" s="49">
        <v>23</v>
      </c>
      <c r="B27" s="50" t="s">
        <v>27</v>
      </c>
      <c r="C27" s="21">
        <v>46905.7</v>
      </c>
      <c r="D27" s="21">
        <v>43083.21</v>
      </c>
      <c r="E27" s="21">
        <v>30816.42</v>
      </c>
      <c r="F27" s="21">
        <v>8401.15</v>
      </c>
      <c r="G27" s="21">
        <v>5816.69</v>
      </c>
      <c r="H27" s="22">
        <v>163.9</v>
      </c>
      <c r="I27" s="21"/>
      <c r="J27" s="21"/>
      <c r="K27" s="21"/>
      <c r="L27" s="21"/>
      <c r="M27" s="21"/>
      <c r="N27" s="21"/>
      <c r="O27" s="21">
        <v>9105.82</v>
      </c>
      <c r="P27" s="21"/>
      <c r="Q27" s="21"/>
      <c r="R27" s="51">
        <f t="shared" si="1"/>
        <v>9269.72</v>
      </c>
      <c r="S27" s="63">
        <f t="shared" si="0"/>
        <v>144292.88999999998</v>
      </c>
      <c r="T27" s="52">
        <f t="shared" si="2"/>
        <v>135023.16999999998</v>
      </c>
      <c r="U27" s="74"/>
      <c r="V27" s="74"/>
      <c r="W27" s="71"/>
      <c r="X27" s="17"/>
    </row>
    <row r="28" spans="1:24" ht="15.75">
      <c r="A28" s="49">
        <v>24</v>
      </c>
      <c r="B28" s="50" t="s">
        <v>37</v>
      </c>
      <c r="C28" s="21">
        <v>4354.57</v>
      </c>
      <c r="D28" s="21">
        <v>3569.28</v>
      </c>
      <c r="E28" s="21">
        <v>1421.12</v>
      </c>
      <c r="F28" s="21">
        <v>566.73</v>
      </c>
      <c r="G28" s="21">
        <v>469.89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10381.59</v>
      </c>
      <c r="T28" s="52">
        <f t="shared" si="2"/>
        <v>10381.59</v>
      </c>
      <c r="U28" s="74"/>
      <c r="V28" s="74"/>
      <c r="W28" s="71"/>
      <c r="X28" s="17"/>
    </row>
    <row r="29" spans="1:24" ht="15.75">
      <c r="A29" s="49">
        <v>25</v>
      </c>
      <c r="B29" s="50" t="s">
        <v>38</v>
      </c>
      <c r="C29" s="21">
        <v>25717.15</v>
      </c>
      <c r="D29" s="21">
        <v>25394.09</v>
      </c>
      <c r="E29" s="21">
        <v>30334.64</v>
      </c>
      <c r="F29" s="21">
        <v>4272.49</v>
      </c>
      <c r="G29" s="21">
        <v>3302.89</v>
      </c>
      <c r="H29" s="22"/>
      <c r="I29" s="21"/>
      <c r="J29" s="21"/>
      <c r="K29" s="21"/>
      <c r="L29" s="21">
        <v>2151.41</v>
      </c>
      <c r="M29" s="21">
        <v>2547.22</v>
      </c>
      <c r="N29" s="21">
        <v>2547.22</v>
      </c>
      <c r="O29" s="21"/>
      <c r="P29" s="21"/>
      <c r="Q29" s="21"/>
      <c r="R29" s="51">
        <f t="shared" si="1"/>
        <v>7245.8499999999985</v>
      </c>
      <c r="S29" s="63">
        <f t="shared" si="0"/>
        <v>96267.11000000002</v>
      </c>
      <c r="T29" s="52">
        <f t="shared" si="2"/>
        <v>89021.26000000001</v>
      </c>
      <c r="U29" s="74"/>
      <c r="V29" s="74"/>
      <c r="W29" s="71"/>
      <c r="X29" s="17"/>
    </row>
    <row r="30" spans="1:24" ht="15.75" customHeight="1">
      <c r="A30" s="49">
        <v>26</v>
      </c>
      <c r="B30" s="50" t="s">
        <v>40</v>
      </c>
      <c r="C30" s="21">
        <v>7849.49</v>
      </c>
      <c r="D30" s="21">
        <v>6053.69</v>
      </c>
      <c r="E30" s="21">
        <v>6825.76</v>
      </c>
      <c r="F30" s="21">
        <v>1250.05</v>
      </c>
      <c r="G30" s="21">
        <v>1189.5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23168.49</v>
      </c>
      <c r="T30" s="52">
        <f t="shared" si="2"/>
        <v>23168.49</v>
      </c>
      <c r="U30" s="74"/>
      <c r="V30" s="74"/>
      <c r="W30" s="71"/>
      <c r="X30" s="17"/>
    </row>
    <row r="31" spans="1:56" s="42" customFormat="1" ht="15.75" customHeight="1">
      <c r="A31" s="49">
        <v>27</v>
      </c>
      <c r="B31" s="50" t="s">
        <v>42</v>
      </c>
      <c r="C31" s="21">
        <v>6616.88</v>
      </c>
      <c r="D31" s="21">
        <v>8144.14</v>
      </c>
      <c r="E31" s="21">
        <v>2795.38</v>
      </c>
      <c r="F31" s="21">
        <v>433.98</v>
      </c>
      <c r="G31" s="21">
        <v>1126.32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19116.7</v>
      </c>
      <c r="T31" s="52">
        <f t="shared" si="2"/>
        <v>19116.7</v>
      </c>
      <c r="U31" s="74"/>
      <c r="V31" s="74"/>
      <c r="W31" s="71"/>
      <c r="X31" s="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24" s="4" customFormat="1" ht="15.75" customHeight="1">
      <c r="A32" s="49">
        <v>28</v>
      </c>
      <c r="B32" s="50" t="s">
        <v>55</v>
      </c>
      <c r="C32" s="21">
        <v>3652.53</v>
      </c>
      <c r="D32" s="21">
        <v>4291.72</v>
      </c>
      <c r="E32" s="21">
        <v>1134.41</v>
      </c>
      <c r="F32" s="21">
        <v>143.4</v>
      </c>
      <c r="G32" s="21">
        <v>281.59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9503.65</v>
      </c>
      <c r="T32" s="52">
        <f t="shared" si="2"/>
        <v>9503.65</v>
      </c>
      <c r="U32" s="74"/>
      <c r="V32" s="74"/>
      <c r="W32" s="71"/>
      <c r="X32" s="17"/>
    </row>
    <row r="33" spans="1:24" s="4" customFormat="1" ht="15.75" customHeight="1">
      <c r="A33" s="49">
        <v>29</v>
      </c>
      <c r="B33" s="50" t="s">
        <v>56</v>
      </c>
      <c r="C33" s="21">
        <v>5568.58</v>
      </c>
      <c r="D33" s="21">
        <v>6435.99</v>
      </c>
      <c r="E33" s="21">
        <v>1503.02</v>
      </c>
      <c r="F33" s="21">
        <v>3185.12</v>
      </c>
      <c r="G33" s="21">
        <v>631.66</v>
      </c>
      <c r="H33" s="21"/>
      <c r="I33" s="21"/>
      <c r="J33" s="21"/>
      <c r="K33" s="21"/>
      <c r="L33" s="21"/>
      <c r="M33" s="21"/>
      <c r="N33" s="21"/>
      <c r="O33" s="21">
        <v>2151.41</v>
      </c>
      <c r="P33" s="21"/>
      <c r="Q33" s="21"/>
      <c r="R33" s="51">
        <f t="shared" si="1"/>
        <v>2151.41</v>
      </c>
      <c r="S33" s="63">
        <f t="shared" si="0"/>
        <v>19475.78</v>
      </c>
      <c r="T33" s="52">
        <f t="shared" si="2"/>
        <v>17324.37</v>
      </c>
      <c r="U33" s="74"/>
      <c r="V33" s="74"/>
      <c r="W33" s="71"/>
      <c r="X33" s="17"/>
    </row>
    <row r="34" spans="1:24" s="4" customFormat="1" ht="15.75" customHeight="1" thickBot="1">
      <c r="A34" s="49">
        <v>30</v>
      </c>
      <c r="B34" s="50" t="s">
        <v>65</v>
      </c>
      <c r="C34" s="21">
        <v>4164.64</v>
      </c>
      <c r="D34" s="21">
        <v>4642.49</v>
      </c>
      <c r="E34" s="21">
        <v>1791.46</v>
      </c>
      <c r="F34" s="21">
        <v>910.51</v>
      </c>
      <c r="G34" s="21">
        <v>581.83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12090.93</v>
      </c>
      <c r="T34" s="52">
        <f t="shared" si="2"/>
        <v>12090.93</v>
      </c>
      <c r="U34" s="74"/>
      <c r="V34" s="74"/>
      <c r="W34" s="71"/>
      <c r="X34" s="17"/>
    </row>
    <row r="35" spans="1:56" s="43" customFormat="1" ht="15.75" customHeight="1" thickBot="1">
      <c r="A35" s="51"/>
      <c r="B35" s="51" t="s">
        <v>28</v>
      </c>
      <c r="C35" s="51">
        <f>SUM(C5:C34)</f>
        <v>787267.32</v>
      </c>
      <c r="D35" s="51">
        <f aca="true" t="shared" si="3" ref="D35:Q35">SUM(D5:D34)</f>
        <v>853615.76</v>
      </c>
      <c r="E35" s="51">
        <f t="shared" si="3"/>
        <v>704773.1900000001</v>
      </c>
      <c r="F35" s="51">
        <f t="shared" si="3"/>
        <v>118594.72999999997</v>
      </c>
      <c r="G35" s="51">
        <f t="shared" si="3"/>
        <v>100150.62000000001</v>
      </c>
      <c r="H35" s="51">
        <f t="shared" si="3"/>
        <v>15018.99</v>
      </c>
      <c r="I35" s="51">
        <f t="shared" si="3"/>
        <v>0</v>
      </c>
      <c r="J35" s="51">
        <f>SUM(J5:J34)</f>
        <v>3047.67</v>
      </c>
      <c r="K35" s="51">
        <f t="shared" si="3"/>
        <v>14296.81</v>
      </c>
      <c r="L35" s="51">
        <f t="shared" si="3"/>
        <v>17015</v>
      </c>
      <c r="M35" s="51">
        <f t="shared" si="3"/>
        <v>172489.39</v>
      </c>
      <c r="N35" s="51">
        <f t="shared" si="3"/>
        <v>18092.68</v>
      </c>
      <c r="O35" s="51">
        <f t="shared" si="3"/>
        <v>73259.52</v>
      </c>
      <c r="P35" s="51">
        <f t="shared" si="3"/>
        <v>3195</v>
      </c>
      <c r="Q35" s="51">
        <f t="shared" si="3"/>
        <v>27674.61</v>
      </c>
      <c r="R35" s="51">
        <f t="shared" si="1"/>
        <v>344089.67</v>
      </c>
      <c r="S35" s="63">
        <f t="shared" si="0"/>
        <v>2908491.29</v>
      </c>
      <c r="T35" s="73">
        <f t="shared" si="2"/>
        <v>2564401.62</v>
      </c>
      <c r="U35" s="77"/>
      <c r="V35" s="74"/>
      <c r="W35" s="78"/>
      <c r="X35" s="1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3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  <c r="W38" s="71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G25" sqref="G25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7" t="s">
        <v>92</v>
      </c>
      <c r="B3" s="87"/>
      <c r="C3" s="87"/>
      <c r="D3" s="87"/>
      <c r="E3" s="87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172087.38</v>
      </c>
      <c r="D6" s="6"/>
      <c r="E6" s="6">
        <f>C6+D6</f>
        <v>172087.38</v>
      </c>
    </row>
    <row r="7" spans="1:5" ht="15.75">
      <c r="A7" s="49">
        <v>2</v>
      </c>
      <c r="B7" s="50" t="s">
        <v>7</v>
      </c>
      <c r="C7" s="6">
        <v>13218.83</v>
      </c>
      <c r="D7" s="6"/>
      <c r="E7" s="6">
        <f aca="true" t="shared" si="0" ref="E7:E36">C7+D7</f>
        <v>13218.83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35746.98</v>
      </c>
      <c r="D9" s="56"/>
      <c r="E9" s="6">
        <f t="shared" si="0"/>
        <v>35746.98</v>
      </c>
    </row>
    <row r="10" spans="1:5" ht="15.75">
      <c r="A10" s="49">
        <v>5</v>
      </c>
      <c r="B10" s="50" t="s">
        <v>10</v>
      </c>
      <c r="C10" s="56">
        <v>25160.04</v>
      </c>
      <c r="D10" s="56"/>
      <c r="E10" s="6">
        <f t="shared" si="0"/>
        <v>25160.04</v>
      </c>
    </row>
    <row r="11" spans="1:5" ht="15.75">
      <c r="A11" s="49">
        <v>6</v>
      </c>
      <c r="B11" s="50" t="s">
        <v>54</v>
      </c>
      <c r="C11" s="56">
        <v>28362.38</v>
      </c>
      <c r="D11" s="56"/>
      <c r="E11" s="6">
        <f t="shared" si="0"/>
        <v>28362.38</v>
      </c>
    </row>
    <row r="12" spans="1:5" ht="15.75">
      <c r="A12" s="49">
        <v>7</v>
      </c>
      <c r="B12" s="50" t="s">
        <v>11</v>
      </c>
      <c r="C12" s="56">
        <v>216352.42</v>
      </c>
      <c r="D12" s="56"/>
      <c r="E12" s="6">
        <f t="shared" si="0"/>
        <v>216352.42</v>
      </c>
    </row>
    <row r="13" spans="1:5" ht="15.75">
      <c r="A13" s="49">
        <v>8</v>
      </c>
      <c r="B13" s="50" t="s">
        <v>12</v>
      </c>
      <c r="C13" s="56"/>
      <c r="D13" s="56"/>
      <c r="E13" s="6">
        <f t="shared" si="0"/>
        <v>0</v>
      </c>
    </row>
    <row r="14" spans="1:5" ht="15.75">
      <c r="A14" s="49">
        <v>9</v>
      </c>
      <c r="B14" s="50" t="s">
        <v>13</v>
      </c>
      <c r="C14" s="56">
        <v>229.83</v>
      </c>
      <c r="D14" s="56"/>
      <c r="E14" s="6">
        <f t="shared" si="0"/>
        <v>229.83</v>
      </c>
    </row>
    <row r="15" spans="1:5" ht="15.75">
      <c r="A15" s="49">
        <v>10</v>
      </c>
      <c r="B15" s="50" t="s">
        <v>14</v>
      </c>
      <c r="C15" s="56"/>
      <c r="D15" s="56"/>
      <c r="E15" s="6">
        <f t="shared" si="0"/>
        <v>0</v>
      </c>
    </row>
    <row r="16" spans="1:5" ht="15.75">
      <c r="A16" s="49">
        <v>11</v>
      </c>
      <c r="B16" s="50" t="s">
        <v>15</v>
      </c>
      <c r="C16" s="56">
        <v>25332.11</v>
      </c>
      <c r="D16" s="56"/>
      <c r="E16" s="6">
        <f t="shared" si="0"/>
        <v>25332.11</v>
      </c>
    </row>
    <row r="17" spans="1:5" ht="15.75">
      <c r="A17" s="49">
        <v>12</v>
      </c>
      <c r="B17" s="50" t="s">
        <v>16</v>
      </c>
      <c r="C17" s="56">
        <v>59.85</v>
      </c>
      <c r="D17" s="56"/>
      <c r="E17" s="6">
        <f t="shared" si="0"/>
        <v>59.85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>
        <v>694.6</v>
      </c>
      <c r="D19" s="56"/>
      <c r="E19" s="6">
        <f t="shared" si="0"/>
        <v>694.6</v>
      </c>
    </row>
    <row r="20" spans="1:5" ht="15.75">
      <c r="A20" s="49">
        <v>15</v>
      </c>
      <c r="B20" s="50" t="s">
        <v>19</v>
      </c>
      <c r="C20" s="56">
        <v>15798.9</v>
      </c>
      <c r="D20" s="56"/>
      <c r="E20" s="6">
        <f t="shared" si="0"/>
        <v>15798.9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>
        <v>141.9</v>
      </c>
      <c r="D22" s="56"/>
      <c r="E22" s="6">
        <f t="shared" si="0"/>
        <v>141.9</v>
      </c>
    </row>
    <row r="23" spans="1:5" ht="15.75">
      <c r="A23" s="49">
        <v>18</v>
      </c>
      <c r="B23" s="50" t="s">
        <v>22</v>
      </c>
      <c r="C23" s="56">
        <v>53595.93</v>
      </c>
      <c r="D23" s="56">
        <v>46681.46</v>
      </c>
      <c r="E23" s="6">
        <f t="shared" si="0"/>
        <v>100277.39</v>
      </c>
    </row>
    <row r="24" spans="1:5" ht="15.75">
      <c r="A24" s="49">
        <v>19</v>
      </c>
      <c r="B24" s="50" t="s">
        <v>23</v>
      </c>
      <c r="C24" s="56">
        <v>100509.25</v>
      </c>
      <c r="D24" s="56"/>
      <c r="E24" s="6">
        <f t="shared" si="0"/>
        <v>100509.25</v>
      </c>
    </row>
    <row r="25" spans="1:5" ht="15.75">
      <c r="A25" s="49">
        <v>20</v>
      </c>
      <c r="B25" s="50" t="s">
        <v>24</v>
      </c>
      <c r="C25" s="56"/>
      <c r="D25" s="56"/>
      <c r="E25" s="6">
        <f t="shared" si="0"/>
        <v>0</v>
      </c>
    </row>
    <row r="26" spans="1:5" ht="15.75">
      <c r="A26" s="49">
        <v>21</v>
      </c>
      <c r="B26" s="50" t="s">
        <v>25</v>
      </c>
      <c r="C26" s="56">
        <v>276.09</v>
      </c>
      <c r="D26" s="56"/>
      <c r="E26" s="6">
        <f t="shared" si="0"/>
        <v>276.09</v>
      </c>
    </row>
    <row r="27" spans="1:5" ht="15.75">
      <c r="A27" s="49">
        <v>22</v>
      </c>
      <c r="B27" s="50" t="s">
        <v>26</v>
      </c>
      <c r="C27" s="56">
        <v>94491.25</v>
      </c>
      <c r="D27" s="56"/>
      <c r="E27" s="6">
        <f t="shared" si="0"/>
        <v>94491.25</v>
      </c>
    </row>
    <row r="28" spans="1:5" ht="15.75">
      <c r="A28" s="49">
        <v>23</v>
      </c>
      <c r="B28" s="50" t="s">
        <v>27</v>
      </c>
      <c r="C28" s="56">
        <v>11877.16</v>
      </c>
      <c r="D28" s="56"/>
      <c r="E28" s="6">
        <f t="shared" si="0"/>
        <v>11877.16</v>
      </c>
    </row>
    <row r="29" spans="1:5" ht="15.75">
      <c r="A29" s="49">
        <v>24</v>
      </c>
      <c r="B29" s="50" t="s">
        <v>37</v>
      </c>
      <c r="C29" s="56"/>
      <c r="D29" s="56"/>
      <c r="E29" s="6">
        <f t="shared" si="0"/>
        <v>0</v>
      </c>
    </row>
    <row r="30" spans="1:5" ht="15.75">
      <c r="A30" s="49">
        <v>25</v>
      </c>
      <c r="B30" s="50" t="s">
        <v>38</v>
      </c>
      <c r="C30" s="56">
        <v>14994.54</v>
      </c>
      <c r="D30" s="56"/>
      <c r="E30" s="6">
        <f t="shared" si="0"/>
        <v>14994.54</v>
      </c>
    </row>
    <row r="31" spans="1:5" ht="15.75">
      <c r="A31" s="49">
        <v>26</v>
      </c>
      <c r="B31" s="50" t="s">
        <v>40</v>
      </c>
      <c r="C31" s="56">
        <v>170.28</v>
      </c>
      <c r="D31" s="56"/>
      <c r="E31" s="6">
        <f t="shared" si="0"/>
        <v>170.28</v>
      </c>
    </row>
    <row r="32" spans="1:5" ht="15.75">
      <c r="A32" s="49">
        <v>27</v>
      </c>
      <c r="B32" s="50" t="s">
        <v>42</v>
      </c>
      <c r="C32" s="56"/>
      <c r="D32" s="56"/>
      <c r="E32" s="6">
        <f t="shared" si="0"/>
        <v>0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/>
      <c r="D34" s="56"/>
      <c r="E34" s="6">
        <f t="shared" si="0"/>
        <v>0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809099.7200000001</v>
      </c>
      <c r="D36" s="56">
        <f>SUM(D6:D35)</f>
        <v>46681.46</v>
      </c>
      <c r="E36" s="6">
        <f t="shared" si="0"/>
        <v>855781.18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F39" sqref="F39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93</v>
      </c>
      <c r="B3" s="54"/>
      <c r="C3" s="54"/>
      <c r="D3" s="54"/>
      <c r="E3" s="54"/>
      <c r="F3" s="54"/>
      <c r="G3" s="54"/>
    </row>
    <row r="4" spans="1:7" ht="14.25">
      <c r="A4" s="83"/>
      <c r="B4" s="83"/>
      <c r="C4" s="83"/>
      <c r="D4" s="32"/>
      <c r="E4" s="32"/>
      <c r="F4" s="32"/>
      <c r="G4" s="32"/>
    </row>
    <row r="5" spans="1:7" ht="15.75">
      <c r="A5" s="44" t="s">
        <v>0</v>
      </c>
      <c r="B5" s="45" t="s">
        <v>1</v>
      </c>
      <c r="C5" s="44" t="s">
        <v>94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29118.86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1400.13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315.96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30834.95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41" sqref="C41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5" t="s">
        <v>95</v>
      </c>
      <c r="B3" s="85"/>
      <c r="C3" s="85"/>
      <c r="D3" s="85"/>
      <c r="E3" s="85"/>
      <c r="F3" s="85"/>
      <c r="G3" s="85"/>
      <c r="H3" s="85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809.56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404.77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2401.67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L6" sqref="L6:L35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8.0039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1521.2</v>
      </c>
      <c r="D6" s="6">
        <v>5131.79</v>
      </c>
      <c r="E6" s="6">
        <v>7426.72</v>
      </c>
      <c r="F6" s="6"/>
      <c r="G6" s="6"/>
      <c r="H6" s="6"/>
      <c r="I6" s="6"/>
      <c r="J6" s="6">
        <v>5978.97</v>
      </c>
      <c r="K6" s="6"/>
      <c r="L6" s="58">
        <f>C6+D6+E6+F6+G6+H6+I6+J6+K6</f>
        <v>20058.68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934.53</v>
      </c>
      <c r="D7" s="6">
        <v>3902.74</v>
      </c>
      <c r="E7" s="6"/>
      <c r="F7" s="6"/>
      <c r="G7" s="6"/>
      <c r="H7" s="6"/>
      <c r="I7" s="6"/>
      <c r="J7" s="6">
        <v>3338.68</v>
      </c>
      <c r="K7" s="6"/>
      <c r="L7" s="58">
        <f aca="true" t="shared" si="0" ref="L7:L36">C7+D7+E7+F7+G7+H7+I7+J7+K7</f>
        <v>8175.949999999999</v>
      </c>
    </row>
    <row r="8" spans="1:12" ht="15.75">
      <c r="A8" s="49">
        <v>3</v>
      </c>
      <c r="B8" s="50" t="s">
        <v>8</v>
      </c>
      <c r="C8" s="6"/>
      <c r="D8" s="6">
        <v>668.8</v>
      </c>
      <c r="E8" s="6"/>
      <c r="F8" s="6"/>
      <c r="G8" s="6"/>
      <c r="H8" s="6"/>
      <c r="I8" s="6"/>
      <c r="J8" s="6">
        <v>2400.21</v>
      </c>
      <c r="K8" s="6"/>
      <c r="L8" s="58">
        <f t="shared" si="0"/>
        <v>3069.01</v>
      </c>
    </row>
    <row r="9" spans="1:12" ht="15.75">
      <c r="A9" s="49">
        <v>4</v>
      </c>
      <c r="B9" s="50" t="s">
        <v>9</v>
      </c>
      <c r="C9" s="6">
        <v>1557.55</v>
      </c>
      <c r="D9" s="6">
        <v>1896.34</v>
      </c>
      <c r="E9" s="6">
        <v>437.68</v>
      </c>
      <c r="F9" s="6">
        <v>14934.8</v>
      </c>
      <c r="G9" s="6"/>
      <c r="H9" s="6"/>
      <c r="I9" s="6"/>
      <c r="J9" s="6">
        <v>4994.81</v>
      </c>
      <c r="K9" s="6"/>
      <c r="L9" s="58">
        <f t="shared" si="0"/>
        <v>23821.18</v>
      </c>
    </row>
    <row r="10" spans="1:12" ht="15.75">
      <c r="A10" s="49">
        <v>5</v>
      </c>
      <c r="B10" s="50" t="s">
        <v>10</v>
      </c>
      <c r="C10" s="6">
        <v>2492.08</v>
      </c>
      <c r="D10" s="6">
        <v>6747.25</v>
      </c>
      <c r="E10" s="6">
        <v>408.5</v>
      </c>
      <c r="F10" s="6"/>
      <c r="G10" s="6"/>
      <c r="H10" s="6">
        <v>3396.65</v>
      </c>
      <c r="I10" s="6"/>
      <c r="J10" s="6">
        <v>10247.82</v>
      </c>
      <c r="K10" s="6"/>
      <c r="L10" s="58">
        <f t="shared" si="0"/>
        <v>23292.3</v>
      </c>
    </row>
    <row r="11" spans="1:12" ht="15.75">
      <c r="A11" s="49">
        <v>6</v>
      </c>
      <c r="B11" s="50" t="s">
        <v>54</v>
      </c>
      <c r="C11" s="6">
        <v>1557.55</v>
      </c>
      <c r="D11" s="6">
        <v>4363.83</v>
      </c>
      <c r="E11" s="6"/>
      <c r="F11" s="6"/>
      <c r="G11" s="6"/>
      <c r="H11" s="6"/>
      <c r="I11" s="6"/>
      <c r="J11" s="6">
        <v>11715.76</v>
      </c>
      <c r="K11" s="6"/>
      <c r="L11" s="58">
        <f t="shared" si="0"/>
        <v>17637.14</v>
      </c>
    </row>
    <row r="12" spans="1:12" ht="15.75">
      <c r="A12" s="49">
        <v>7</v>
      </c>
      <c r="B12" s="50" t="s">
        <v>11</v>
      </c>
      <c r="C12" s="6">
        <v>311.51</v>
      </c>
      <c r="D12" s="6">
        <v>1282.57</v>
      </c>
      <c r="E12" s="6">
        <v>1797.46</v>
      </c>
      <c r="F12" s="6">
        <v>32856.56</v>
      </c>
      <c r="G12" s="6"/>
      <c r="H12" s="6"/>
      <c r="I12" s="6"/>
      <c r="J12" s="6">
        <v>1825.58</v>
      </c>
      <c r="K12" s="6"/>
      <c r="L12" s="58">
        <f t="shared" si="0"/>
        <v>38073.68</v>
      </c>
    </row>
    <row r="13" spans="1:12" ht="15.75">
      <c r="A13" s="49">
        <v>8</v>
      </c>
      <c r="B13" s="50" t="s">
        <v>12</v>
      </c>
      <c r="C13" s="6">
        <v>2803.59</v>
      </c>
      <c r="D13" s="6">
        <v>2510.11</v>
      </c>
      <c r="E13" s="6"/>
      <c r="F13" s="6"/>
      <c r="G13" s="6"/>
      <c r="H13" s="6"/>
      <c r="I13" s="6"/>
      <c r="J13" s="6">
        <v>2479.29</v>
      </c>
      <c r="K13" s="6"/>
      <c r="L13" s="58">
        <f t="shared" si="0"/>
        <v>7792.990000000001</v>
      </c>
    </row>
    <row r="14" spans="1:12" ht="15.75">
      <c r="A14" s="49">
        <v>9</v>
      </c>
      <c r="B14" s="50" t="s">
        <v>13</v>
      </c>
      <c r="C14" s="6">
        <v>934.53</v>
      </c>
      <c r="D14" s="6">
        <v>3957.77</v>
      </c>
      <c r="E14" s="6"/>
      <c r="F14" s="6"/>
      <c r="G14" s="6"/>
      <c r="H14" s="6"/>
      <c r="I14" s="6"/>
      <c r="J14" s="6">
        <v>6451.44</v>
      </c>
      <c r="K14" s="6"/>
      <c r="L14" s="58">
        <f t="shared" si="0"/>
        <v>11343.74</v>
      </c>
    </row>
    <row r="15" spans="1:12" ht="15.75">
      <c r="A15" s="49">
        <v>10</v>
      </c>
      <c r="B15" s="50" t="s">
        <v>14</v>
      </c>
      <c r="C15" s="6">
        <v>311.51</v>
      </c>
      <c r="D15" s="6">
        <v>2090.75</v>
      </c>
      <c r="E15" s="6"/>
      <c r="F15" s="6"/>
      <c r="G15" s="6"/>
      <c r="H15" s="6"/>
      <c r="I15" s="6"/>
      <c r="J15" s="6">
        <v>2482.97</v>
      </c>
      <c r="K15" s="6"/>
      <c r="L15" s="58">
        <f t="shared" si="0"/>
        <v>4885.23</v>
      </c>
    </row>
    <row r="16" spans="1:12" ht="15.75">
      <c r="A16" s="49">
        <v>11</v>
      </c>
      <c r="B16" s="50" t="s">
        <v>15</v>
      </c>
      <c r="C16" s="6">
        <v>1557.55</v>
      </c>
      <c r="D16" s="6">
        <v>11098.5</v>
      </c>
      <c r="E16" s="6">
        <v>1153.08</v>
      </c>
      <c r="F16" s="6"/>
      <c r="G16" s="6"/>
      <c r="H16" s="6"/>
      <c r="I16" s="6"/>
      <c r="J16" s="6">
        <v>9091.79</v>
      </c>
      <c r="K16" s="6"/>
      <c r="L16" s="58">
        <f t="shared" si="0"/>
        <v>22900.92</v>
      </c>
    </row>
    <row r="17" spans="1:12" ht="15.75">
      <c r="A17" s="49">
        <v>12</v>
      </c>
      <c r="B17" s="50" t="s">
        <v>16</v>
      </c>
      <c r="C17" s="6"/>
      <c r="D17" s="6">
        <v>2510.11</v>
      </c>
      <c r="E17" s="6"/>
      <c r="F17" s="6"/>
      <c r="G17" s="6"/>
      <c r="H17" s="6"/>
      <c r="I17" s="6"/>
      <c r="J17" s="6">
        <v>2513.81</v>
      </c>
      <c r="K17" s="6"/>
      <c r="L17" s="58">
        <f t="shared" si="0"/>
        <v>5023.92</v>
      </c>
    </row>
    <row r="18" spans="1:12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>
        <v>466.11</v>
      </c>
      <c r="K18" s="6"/>
      <c r="L18" s="58">
        <f t="shared" si="0"/>
        <v>466.11</v>
      </c>
    </row>
    <row r="19" spans="1:12" ht="15.75">
      <c r="A19" s="49">
        <v>14</v>
      </c>
      <c r="B19" s="50" t="s">
        <v>18</v>
      </c>
      <c r="C19" s="6">
        <v>1209.69</v>
      </c>
      <c r="D19" s="6">
        <v>5130.28</v>
      </c>
      <c r="E19" s="6"/>
      <c r="F19" s="6"/>
      <c r="G19" s="6"/>
      <c r="H19" s="6"/>
      <c r="I19" s="6"/>
      <c r="J19" s="6">
        <v>5074.77</v>
      </c>
      <c r="K19" s="6"/>
      <c r="L19" s="58">
        <f t="shared" si="0"/>
        <v>11414.74</v>
      </c>
    </row>
    <row r="20" spans="1:12" ht="15.75">
      <c r="A20" s="49">
        <v>15</v>
      </c>
      <c r="B20" s="50" t="s">
        <v>19</v>
      </c>
      <c r="C20" s="6">
        <v>3115.07</v>
      </c>
      <c r="D20" s="6">
        <v>4005.5</v>
      </c>
      <c r="E20" s="6">
        <v>476.95</v>
      </c>
      <c r="F20" s="6"/>
      <c r="G20" s="6">
        <v>1978.57</v>
      </c>
      <c r="H20" s="6"/>
      <c r="I20" s="6"/>
      <c r="J20" s="6">
        <v>8521.72</v>
      </c>
      <c r="K20" s="6">
        <v>794.72</v>
      </c>
      <c r="L20" s="58">
        <f t="shared" si="0"/>
        <v>18892.53</v>
      </c>
    </row>
    <row r="21" spans="1:12" ht="15.75">
      <c r="A21" s="49">
        <v>16</v>
      </c>
      <c r="B21" s="50" t="s">
        <v>20</v>
      </c>
      <c r="C21" s="6"/>
      <c r="D21" s="6">
        <v>657.61</v>
      </c>
      <c r="E21" s="6"/>
      <c r="F21" s="6"/>
      <c r="G21" s="6"/>
      <c r="H21" s="6"/>
      <c r="I21" s="6"/>
      <c r="J21" s="6">
        <v>155.37</v>
      </c>
      <c r="K21" s="6"/>
      <c r="L21" s="58">
        <f t="shared" si="0"/>
        <v>812.98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645.81</v>
      </c>
      <c r="K22" s="6"/>
      <c r="L22" s="58">
        <f t="shared" si="0"/>
        <v>645.81</v>
      </c>
    </row>
    <row r="23" spans="1:12" ht="15.75">
      <c r="A23" s="49">
        <v>18</v>
      </c>
      <c r="B23" s="50" t="s">
        <v>22</v>
      </c>
      <c r="C23" s="6">
        <v>1869</v>
      </c>
      <c r="D23" s="6">
        <v>4560.27</v>
      </c>
      <c r="E23" s="6"/>
      <c r="F23" s="6">
        <v>2986.96</v>
      </c>
      <c r="G23" s="6"/>
      <c r="H23" s="6"/>
      <c r="I23" s="6"/>
      <c r="J23" s="6">
        <v>7175.42</v>
      </c>
      <c r="K23" s="6">
        <v>766.34</v>
      </c>
      <c r="L23" s="58">
        <f t="shared" si="0"/>
        <v>17357.99</v>
      </c>
    </row>
    <row r="24" spans="1:12" ht="15.75">
      <c r="A24" s="49">
        <v>19</v>
      </c>
      <c r="B24" s="50" t="s">
        <v>23</v>
      </c>
      <c r="C24" s="6">
        <v>311.5</v>
      </c>
      <c r="D24" s="6">
        <v>5879.41</v>
      </c>
      <c r="E24" s="6"/>
      <c r="F24" s="6"/>
      <c r="G24" s="6"/>
      <c r="H24" s="6"/>
      <c r="I24" s="6"/>
      <c r="J24" s="6">
        <v>5902.53</v>
      </c>
      <c r="K24" s="6"/>
      <c r="L24" s="58">
        <f t="shared" si="0"/>
        <v>12093.439999999999</v>
      </c>
    </row>
    <row r="25" spans="1:12" ht="15.75">
      <c r="A25" s="49">
        <v>20</v>
      </c>
      <c r="B25" s="50" t="s">
        <v>24</v>
      </c>
      <c r="C25" s="6">
        <v>934.53</v>
      </c>
      <c r="D25" s="6">
        <v>2054.17</v>
      </c>
      <c r="E25" s="6"/>
      <c r="F25" s="6"/>
      <c r="G25" s="6"/>
      <c r="H25" s="6"/>
      <c r="I25" s="6"/>
      <c r="J25" s="6">
        <v>2066.18</v>
      </c>
      <c r="K25" s="6"/>
      <c r="L25" s="58">
        <f t="shared" si="0"/>
        <v>5054.879999999999</v>
      </c>
    </row>
    <row r="26" spans="1:12" ht="15.75">
      <c r="A26" s="49">
        <v>21</v>
      </c>
      <c r="B26" s="50" t="s">
        <v>25</v>
      </c>
      <c r="C26" s="6">
        <v>623.02</v>
      </c>
      <c r="D26" s="6"/>
      <c r="E26" s="6"/>
      <c r="F26" s="6"/>
      <c r="G26" s="6"/>
      <c r="H26" s="6"/>
      <c r="I26" s="6"/>
      <c r="J26" s="6">
        <v>2350.71</v>
      </c>
      <c r="K26" s="6"/>
      <c r="L26" s="58">
        <f t="shared" si="0"/>
        <v>2973.73</v>
      </c>
    </row>
    <row r="27" spans="1:12" ht="15.75">
      <c r="A27" s="49">
        <v>22</v>
      </c>
      <c r="B27" s="50" t="s">
        <v>26</v>
      </c>
      <c r="C27" s="6">
        <v>3426.61</v>
      </c>
      <c r="D27" s="6">
        <v>8354.85</v>
      </c>
      <c r="E27" s="6">
        <v>885.45</v>
      </c>
      <c r="F27" s="6">
        <v>23895.68</v>
      </c>
      <c r="G27" s="6"/>
      <c r="H27" s="6"/>
      <c r="I27" s="6">
        <v>5825.66</v>
      </c>
      <c r="J27" s="6">
        <v>10102.69</v>
      </c>
      <c r="K27" s="6"/>
      <c r="L27" s="58">
        <f t="shared" si="0"/>
        <v>52490.94</v>
      </c>
    </row>
    <row r="28" spans="1:12" ht="15.75">
      <c r="A28" s="49">
        <v>23</v>
      </c>
      <c r="B28" s="50" t="s">
        <v>27</v>
      </c>
      <c r="C28" s="6">
        <v>623.02</v>
      </c>
      <c r="D28" s="6">
        <v>3336.74</v>
      </c>
      <c r="E28" s="6"/>
      <c r="F28" s="6"/>
      <c r="G28" s="6"/>
      <c r="H28" s="6"/>
      <c r="I28" s="6"/>
      <c r="J28" s="6">
        <v>10939.84</v>
      </c>
      <c r="K28" s="6"/>
      <c r="L28" s="58">
        <f t="shared" si="0"/>
        <v>14899.6</v>
      </c>
    </row>
    <row r="29" spans="1:12" ht="15.75">
      <c r="A29" s="49">
        <v>24</v>
      </c>
      <c r="B29" s="50" t="s">
        <v>37</v>
      </c>
      <c r="C29" s="6">
        <v>311.51</v>
      </c>
      <c r="D29" s="6">
        <v>1385.37</v>
      </c>
      <c r="E29" s="6"/>
      <c r="F29" s="6"/>
      <c r="G29" s="6"/>
      <c r="H29" s="6"/>
      <c r="I29" s="6"/>
      <c r="J29" s="6">
        <v>623.62</v>
      </c>
      <c r="K29" s="6"/>
      <c r="L29" s="58">
        <f t="shared" si="0"/>
        <v>2320.5</v>
      </c>
    </row>
    <row r="30" spans="1:12" ht="15.75">
      <c r="A30" s="49">
        <v>25</v>
      </c>
      <c r="B30" s="50" t="s">
        <v>38</v>
      </c>
      <c r="C30" s="6">
        <v>1557.55</v>
      </c>
      <c r="D30" s="6">
        <v>3344</v>
      </c>
      <c r="E30" s="6"/>
      <c r="F30" s="6"/>
      <c r="G30" s="6"/>
      <c r="H30" s="6"/>
      <c r="I30" s="6"/>
      <c r="J30" s="6">
        <v>2298.78</v>
      </c>
      <c r="K30" s="6"/>
      <c r="L30" s="58">
        <f t="shared" si="0"/>
        <v>7200.33</v>
      </c>
    </row>
    <row r="31" spans="1:12" ht="15.75">
      <c r="A31" s="49">
        <v>26</v>
      </c>
      <c r="B31" s="50" t="s">
        <v>40</v>
      </c>
      <c r="C31" s="6"/>
      <c r="D31" s="6">
        <v>716.57</v>
      </c>
      <c r="E31" s="6"/>
      <c r="F31" s="6"/>
      <c r="G31" s="6"/>
      <c r="H31" s="6"/>
      <c r="I31" s="6"/>
      <c r="J31" s="6">
        <v>433.62</v>
      </c>
      <c r="K31" s="6"/>
      <c r="L31" s="58">
        <f t="shared" si="0"/>
        <v>1150.19</v>
      </c>
    </row>
    <row r="32" spans="1:12" ht="15.75">
      <c r="A32" s="49">
        <v>27</v>
      </c>
      <c r="B32" s="50" t="s">
        <v>42</v>
      </c>
      <c r="C32" s="6"/>
      <c r="D32" s="6">
        <v>668.8</v>
      </c>
      <c r="E32" s="6"/>
      <c r="F32" s="6"/>
      <c r="G32" s="6"/>
      <c r="H32" s="6"/>
      <c r="I32" s="6"/>
      <c r="J32" s="6">
        <v>1337.46</v>
      </c>
      <c r="K32" s="6"/>
      <c r="L32" s="58">
        <f t="shared" si="0"/>
        <v>2006.26</v>
      </c>
    </row>
    <row r="33" spans="1:12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>
        <v>167.61</v>
      </c>
      <c r="K33" s="6"/>
      <c r="L33" s="58">
        <f t="shared" si="0"/>
        <v>167.61</v>
      </c>
    </row>
    <row r="34" spans="1:12" ht="15.75">
      <c r="A34" s="49">
        <v>29</v>
      </c>
      <c r="B34" s="50" t="s">
        <v>56</v>
      </c>
      <c r="C34" s="6">
        <v>311.51</v>
      </c>
      <c r="D34" s="6"/>
      <c r="E34" s="6"/>
      <c r="F34" s="6"/>
      <c r="G34" s="6"/>
      <c r="H34" s="6"/>
      <c r="I34" s="6"/>
      <c r="J34" s="6">
        <v>606.84</v>
      </c>
      <c r="K34" s="6"/>
      <c r="L34" s="58">
        <f t="shared" si="0"/>
        <v>918.35</v>
      </c>
    </row>
    <row r="35" spans="1:12" ht="15.75">
      <c r="A35" s="49">
        <v>30</v>
      </c>
      <c r="B35" s="50" t="s">
        <v>65</v>
      </c>
      <c r="C35" s="6"/>
      <c r="D35" s="6">
        <v>2763.48</v>
      </c>
      <c r="E35" s="6"/>
      <c r="F35" s="6"/>
      <c r="G35" s="6"/>
      <c r="H35" s="6"/>
      <c r="I35" s="6"/>
      <c r="J35" s="6">
        <v>1029.92</v>
      </c>
      <c r="K35" s="6"/>
      <c r="L35" s="58">
        <f t="shared" si="0"/>
        <v>3793.4</v>
      </c>
    </row>
    <row r="36" spans="1:12" ht="15.75">
      <c r="A36" s="51"/>
      <c r="B36" s="51" t="s">
        <v>28</v>
      </c>
      <c r="C36" s="65">
        <f aca="true" t="shared" si="1" ref="C36:K36">SUM(C6:C35)</f>
        <v>28274.609999999997</v>
      </c>
      <c r="D36" s="65">
        <f t="shared" si="1"/>
        <v>89017.61000000002</v>
      </c>
      <c r="E36" s="65">
        <f t="shared" si="1"/>
        <v>12585.840000000002</v>
      </c>
      <c r="F36" s="65">
        <f t="shared" si="1"/>
        <v>74674</v>
      </c>
      <c r="G36" s="65">
        <f t="shared" si="1"/>
        <v>1978.57</v>
      </c>
      <c r="H36" s="65">
        <f t="shared" si="1"/>
        <v>3396.65</v>
      </c>
      <c r="I36" s="65">
        <f t="shared" si="1"/>
        <v>5825.66</v>
      </c>
      <c r="J36" s="65">
        <f>SUM(J6:J35)</f>
        <v>123420.12999999999</v>
      </c>
      <c r="K36" s="65">
        <f t="shared" si="1"/>
        <v>1561.06</v>
      </c>
      <c r="L36" s="58">
        <f t="shared" si="0"/>
        <v>340734.13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G30" sqref="G30:G31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96</v>
      </c>
      <c r="B3" s="54"/>
      <c r="C3" s="54"/>
      <c r="D3" s="54"/>
      <c r="E3" s="54"/>
      <c r="F3" s="54"/>
    </row>
    <row r="4" spans="1:6" ht="14.25">
      <c r="A4" s="83"/>
      <c r="B4" s="83"/>
      <c r="C4" s="83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6640.57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2693.05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>
        <v>407.3</v>
      </c>
      <c r="D20" s="56">
        <v>3255.51</v>
      </c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/>
      <c r="D23" s="56">
        <v>2925.78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9740.919999999998</v>
      </c>
      <c r="D36" s="57">
        <f>SUM(D6:D35)</f>
        <v>6181.290000000001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D7" sqref="D7:D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0" t="s">
        <v>84</v>
      </c>
      <c r="B3" s="80"/>
      <c r="C3" s="80"/>
      <c r="D3" s="80"/>
      <c r="E3" s="80"/>
      <c r="F3" s="80"/>
      <c r="G3" s="81"/>
    </row>
    <row r="4" spans="1:7" ht="12.75">
      <c r="A4" s="81"/>
      <c r="B4" s="81"/>
      <c r="C4" s="81"/>
      <c r="D4" s="81"/>
      <c r="E4" s="81"/>
      <c r="F4" s="81"/>
      <c r="G4" s="81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4919.1</v>
      </c>
      <c r="D7" s="6">
        <v>3935.37</v>
      </c>
      <c r="E7" s="7">
        <f>C7+D7</f>
        <v>8854.470000000001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4468.9</v>
      </c>
      <c r="D8" s="6">
        <v>3575.17</v>
      </c>
      <c r="E8" s="7">
        <f aca="true" t="shared" si="0" ref="E8:E37">C8+D8</f>
        <v>8044.07</v>
      </c>
      <c r="F8" s="32"/>
      <c r="H8" s="3"/>
    </row>
    <row r="9" spans="1:8" ht="15.75">
      <c r="A9" s="49">
        <v>3</v>
      </c>
      <c r="B9" s="50" t="s">
        <v>8</v>
      </c>
      <c r="C9" s="6">
        <v>4064.26</v>
      </c>
      <c r="D9" s="6">
        <v>3251.54</v>
      </c>
      <c r="E9" s="7">
        <f t="shared" si="0"/>
        <v>7315.8</v>
      </c>
      <c r="F9" s="32"/>
      <c r="H9" s="3"/>
    </row>
    <row r="10" spans="1:8" ht="15.75">
      <c r="A10" s="49">
        <v>4</v>
      </c>
      <c r="B10" s="50" t="s">
        <v>9</v>
      </c>
      <c r="C10" s="6">
        <v>2944.35</v>
      </c>
      <c r="D10" s="6">
        <v>2355.5</v>
      </c>
      <c r="E10" s="7">
        <f t="shared" si="0"/>
        <v>5299.85</v>
      </c>
      <c r="F10" s="32"/>
      <c r="H10" s="3"/>
    </row>
    <row r="11" spans="1:8" ht="15.75">
      <c r="A11" s="49">
        <v>5</v>
      </c>
      <c r="B11" s="50" t="s">
        <v>10</v>
      </c>
      <c r="C11" s="6">
        <v>6118.96</v>
      </c>
      <c r="D11" s="6">
        <v>4895.2</v>
      </c>
      <c r="E11" s="7">
        <f t="shared" si="0"/>
        <v>11014.16</v>
      </c>
      <c r="F11" s="32"/>
      <c r="H11" s="3"/>
    </row>
    <row r="12" spans="1:8" ht="15.75">
      <c r="A12" s="49">
        <v>6</v>
      </c>
      <c r="B12" s="50" t="s">
        <v>54</v>
      </c>
      <c r="C12" s="6">
        <v>6132.22</v>
      </c>
      <c r="D12" s="6">
        <v>4906.06</v>
      </c>
      <c r="E12" s="7">
        <f t="shared" si="0"/>
        <v>11038.28</v>
      </c>
      <c r="F12" s="32"/>
      <c r="H12" s="3"/>
    </row>
    <row r="13" spans="1:8" ht="15.75">
      <c r="A13" s="49">
        <v>7</v>
      </c>
      <c r="B13" s="50" t="s">
        <v>11</v>
      </c>
      <c r="C13" s="6">
        <v>286.82</v>
      </c>
      <c r="D13" s="6">
        <v>229.48</v>
      </c>
      <c r="E13" s="7">
        <f t="shared" si="0"/>
        <v>516.3</v>
      </c>
      <c r="F13" s="32"/>
      <c r="H13" s="3"/>
    </row>
    <row r="14" spans="1:8" ht="15.75">
      <c r="A14" s="49">
        <v>8</v>
      </c>
      <c r="B14" s="50" t="s">
        <v>12</v>
      </c>
      <c r="C14" s="6">
        <v>2075.56</v>
      </c>
      <c r="D14" s="6">
        <v>1660.39</v>
      </c>
      <c r="E14" s="7">
        <f t="shared" si="0"/>
        <v>3735.95</v>
      </c>
      <c r="F14" s="32"/>
      <c r="H14" s="3"/>
    </row>
    <row r="15" spans="1:8" ht="15.75">
      <c r="A15" s="49">
        <v>9</v>
      </c>
      <c r="B15" s="50" t="s">
        <v>13</v>
      </c>
      <c r="C15" s="6">
        <v>4203.33</v>
      </c>
      <c r="D15" s="6">
        <v>3362.73</v>
      </c>
      <c r="E15" s="7">
        <f t="shared" si="0"/>
        <v>7566.0599999999995</v>
      </c>
      <c r="F15" s="32"/>
      <c r="H15" s="3"/>
    </row>
    <row r="16" spans="1:8" ht="15.75">
      <c r="A16" s="49">
        <v>10</v>
      </c>
      <c r="B16" s="50" t="s">
        <v>14</v>
      </c>
      <c r="C16" s="6">
        <v>525.49</v>
      </c>
      <c r="D16" s="6">
        <v>420.43</v>
      </c>
      <c r="E16" s="7">
        <f t="shared" si="0"/>
        <v>945.9200000000001</v>
      </c>
      <c r="F16" s="32"/>
      <c r="H16" s="3"/>
    </row>
    <row r="17" spans="1:8" ht="15.75">
      <c r="A17" s="49">
        <v>11</v>
      </c>
      <c r="B17" s="50" t="s">
        <v>15</v>
      </c>
      <c r="C17" s="6">
        <v>3250.35</v>
      </c>
      <c r="D17" s="6">
        <v>2600.48</v>
      </c>
      <c r="E17" s="7">
        <f t="shared" si="0"/>
        <v>5850.83</v>
      </c>
      <c r="F17" s="32"/>
      <c r="H17" s="3"/>
    </row>
    <row r="18" spans="1:8" ht="15.75">
      <c r="A18" s="49">
        <v>12</v>
      </c>
      <c r="B18" s="50" t="s">
        <v>16</v>
      </c>
      <c r="C18" s="6">
        <v>4477.2</v>
      </c>
      <c r="D18" s="6">
        <v>3581.75</v>
      </c>
      <c r="E18" s="7">
        <f t="shared" si="0"/>
        <v>8058.95</v>
      </c>
      <c r="F18" s="32"/>
      <c r="H18" s="3"/>
    </row>
    <row r="19" spans="1:8" ht="15.75">
      <c r="A19" s="49">
        <v>13</v>
      </c>
      <c r="B19" s="50" t="s">
        <v>17</v>
      </c>
      <c r="C19" s="6">
        <v>1005.64</v>
      </c>
      <c r="D19" s="6">
        <v>804.6</v>
      </c>
      <c r="E19" s="7">
        <f t="shared" si="0"/>
        <v>1810.24</v>
      </c>
      <c r="F19" s="32"/>
      <c r="H19" s="3"/>
    </row>
    <row r="20" spans="1:8" ht="15.75">
      <c r="A20" s="49">
        <v>14</v>
      </c>
      <c r="B20" s="50" t="s">
        <v>18</v>
      </c>
      <c r="C20" s="6">
        <v>2223.22</v>
      </c>
      <c r="D20" s="6">
        <v>1778.67</v>
      </c>
      <c r="E20" s="7">
        <f t="shared" si="0"/>
        <v>4001.89</v>
      </c>
      <c r="F20" s="32"/>
      <c r="H20" s="3"/>
    </row>
    <row r="21" spans="1:8" ht="15.75">
      <c r="A21" s="49">
        <v>15</v>
      </c>
      <c r="B21" s="50" t="s">
        <v>19</v>
      </c>
      <c r="C21" s="6">
        <v>4950.61</v>
      </c>
      <c r="D21" s="6">
        <v>3961.11</v>
      </c>
      <c r="E21" s="7">
        <f t="shared" si="0"/>
        <v>8911.72</v>
      </c>
      <c r="F21" s="32"/>
      <c r="H21" s="3"/>
    </row>
    <row r="22" spans="1:8" ht="15.75">
      <c r="A22" s="49">
        <v>16</v>
      </c>
      <c r="B22" s="50" t="s">
        <v>20</v>
      </c>
      <c r="C22" s="6">
        <v>622.94</v>
      </c>
      <c r="D22" s="6">
        <v>498.35</v>
      </c>
      <c r="E22" s="7">
        <f t="shared" si="0"/>
        <v>1121.29</v>
      </c>
      <c r="F22" s="32"/>
      <c r="H22" s="3"/>
    </row>
    <row r="23" spans="1:8" ht="15.75">
      <c r="A23" s="49">
        <v>17</v>
      </c>
      <c r="B23" s="50" t="s">
        <v>21</v>
      </c>
      <c r="C23" s="6">
        <v>1237.85</v>
      </c>
      <c r="D23" s="6">
        <v>990.32</v>
      </c>
      <c r="E23" s="7">
        <f t="shared" si="0"/>
        <v>2228.17</v>
      </c>
      <c r="F23" s="32"/>
      <c r="H23" s="3"/>
    </row>
    <row r="24" spans="1:8" ht="15.75">
      <c r="A24" s="49">
        <v>18</v>
      </c>
      <c r="B24" s="50" t="s">
        <v>22</v>
      </c>
      <c r="C24" s="6">
        <v>4679.17</v>
      </c>
      <c r="D24" s="6">
        <v>3744.18</v>
      </c>
      <c r="E24" s="7">
        <f t="shared" si="0"/>
        <v>8423.35</v>
      </c>
      <c r="F24" s="32"/>
      <c r="H24" s="3"/>
    </row>
    <row r="25" spans="1:8" ht="15.75">
      <c r="A25" s="49">
        <v>19</v>
      </c>
      <c r="B25" s="50" t="s">
        <v>23</v>
      </c>
      <c r="C25" s="6">
        <v>2977.85</v>
      </c>
      <c r="D25" s="6">
        <v>2382.45</v>
      </c>
      <c r="E25" s="7">
        <f t="shared" si="0"/>
        <v>5360.299999999999</v>
      </c>
      <c r="F25" s="32"/>
      <c r="H25" s="3"/>
    </row>
    <row r="26" spans="1:8" ht="15.75">
      <c r="A26" s="49">
        <v>20</v>
      </c>
      <c r="B26" s="50" t="s">
        <v>24</v>
      </c>
      <c r="C26" s="6">
        <v>1410.23</v>
      </c>
      <c r="D26" s="6">
        <v>1128.19</v>
      </c>
      <c r="E26" s="7">
        <f t="shared" si="0"/>
        <v>2538.42</v>
      </c>
      <c r="F26" s="32"/>
      <c r="H26" s="3"/>
    </row>
    <row r="27" spans="1:8" ht="15.75">
      <c r="A27" s="49">
        <v>21</v>
      </c>
      <c r="B27" s="50" t="s">
        <v>25</v>
      </c>
      <c r="C27" s="6">
        <v>2071.83</v>
      </c>
      <c r="D27" s="6">
        <v>1657.52</v>
      </c>
      <c r="E27" s="7">
        <f t="shared" si="0"/>
        <v>3729.35</v>
      </c>
      <c r="F27" s="32"/>
      <c r="H27" s="3"/>
    </row>
    <row r="28" spans="1:8" ht="15.75">
      <c r="A28" s="49">
        <v>22</v>
      </c>
      <c r="B28" s="50" t="s">
        <v>26</v>
      </c>
      <c r="C28" s="6">
        <v>8601.17</v>
      </c>
      <c r="D28" s="6">
        <v>6880.57</v>
      </c>
      <c r="E28" s="7">
        <f t="shared" si="0"/>
        <v>15481.74</v>
      </c>
      <c r="F28" s="32"/>
      <c r="H28" s="3"/>
    </row>
    <row r="29" spans="1:8" ht="15.75">
      <c r="A29" s="49">
        <v>23</v>
      </c>
      <c r="B29" s="50" t="s">
        <v>27</v>
      </c>
      <c r="C29" s="6">
        <v>7911.32</v>
      </c>
      <c r="D29" s="6">
        <v>6329.16</v>
      </c>
      <c r="E29" s="7">
        <f t="shared" si="0"/>
        <v>14240.48</v>
      </c>
      <c r="F29" s="32"/>
      <c r="H29" s="3"/>
    </row>
    <row r="30" spans="1:8" ht="15.75">
      <c r="A30" s="49">
        <v>24</v>
      </c>
      <c r="B30" s="50" t="s">
        <v>37</v>
      </c>
      <c r="C30" s="6">
        <v>1017.5</v>
      </c>
      <c r="D30" s="6">
        <v>814</v>
      </c>
      <c r="E30" s="7">
        <f t="shared" si="0"/>
        <v>1831.5</v>
      </c>
      <c r="F30" s="32"/>
      <c r="H30" s="3"/>
    </row>
    <row r="31" spans="1:8" ht="15.75">
      <c r="A31" s="49">
        <v>25</v>
      </c>
      <c r="B31" s="50" t="s">
        <v>38</v>
      </c>
      <c r="C31" s="6">
        <v>5855.5</v>
      </c>
      <c r="D31" s="6">
        <v>4684.4</v>
      </c>
      <c r="E31" s="7">
        <f t="shared" si="0"/>
        <v>10539.9</v>
      </c>
      <c r="F31" s="32"/>
      <c r="H31" s="3"/>
    </row>
    <row r="32" spans="1:8" ht="15.75">
      <c r="A32" s="49">
        <v>26</v>
      </c>
      <c r="B32" s="50" t="s">
        <v>40</v>
      </c>
      <c r="C32" s="6">
        <v>1545.03</v>
      </c>
      <c r="D32" s="6">
        <v>1236.03</v>
      </c>
      <c r="E32" s="7">
        <f t="shared" si="0"/>
        <v>2781.06</v>
      </c>
      <c r="F32" s="32"/>
      <c r="H32" s="3"/>
    </row>
    <row r="33" spans="1:8" ht="15.75">
      <c r="A33" s="49">
        <v>27</v>
      </c>
      <c r="B33" s="50" t="s">
        <v>42</v>
      </c>
      <c r="C33" s="6">
        <v>1745.17</v>
      </c>
      <c r="D33" s="6">
        <v>1396.28</v>
      </c>
      <c r="E33" s="7">
        <f t="shared" si="0"/>
        <v>3141.45</v>
      </c>
      <c r="F33" s="32"/>
      <c r="H33" s="3"/>
    </row>
    <row r="34" spans="1:8" ht="15.75">
      <c r="A34" s="49">
        <v>28</v>
      </c>
      <c r="B34" s="50" t="s">
        <v>55</v>
      </c>
      <c r="C34" s="6">
        <v>56.2</v>
      </c>
      <c r="D34" s="6">
        <v>44.97</v>
      </c>
      <c r="E34" s="7">
        <f t="shared" si="0"/>
        <v>101.17</v>
      </c>
      <c r="F34" s="32"/>
      <c r="H34" s="3"/>
    </row>
    <row r="35" spans="1:8" ht="15.75">
      <c r="A35" s="49">
        <v>29</v>
      </c>
      <c r="B35" s="50" t="s">
        <v>56</v>
      </c>
      <c r="C35" s="6">
        <v>977.04</v>
      </c>
      <c r="D35" s="6">
        <v>781.65</v>
      </c>
      <c r="E35" s="7">
        <f t="shared" si="0"/>
        <v>1758.69</v>
      </c>
      <c r="F35" s="32"/>
      <c r="H35" s="3"/>
    </row>
    <row r="36" spans="1:8" ht="15.75">
      <c r="A36" s="49">
        <v>30</v>
      </c>
      <c r="B36" s="50" t="s">
        <v>65</v>
      </c>
      <c r="C36" s="6">
        <v>10.59</v>
      </c>
      <c r="D36" s="6">
        <v>8.47</v>
      </c>
      <c r="E36" s="7">
        <f t="shared" si="0"/>
        <v>19.060000000000002</v>
      </c>
      <c r="F36" s="32"/>
      <c r="H36" s="3"/>
    </row>
    <row r="37" spans="1:8" ht="15.75">
      <c r="A37" s="51"/>
      <c r="B37" s="51" t="s">
        <v>28</v>
      </c>
      <c r="C37" s="58">
        <f>SUM(C7:C36)</f>
        <v>92365.39999999998</v>
      </c>
      <c r="D37" s="58">
        <f>SUM(D7:D36)</f>
        <v>73895.01999999997</v>
      </c>
      <c r="E37" s="7">
        <f t="shared" si="0"/>
        <v>166260.41999999995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C6" sqref="C6:D3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0" t="s">
        <v>85</v>
      </c>
      <c r="C2" s="81"/>
      <c r="D2" s="81"/>
      <c r="E2" s="81"/>
      <c r="F2" s="81"/>
      <c r="G2" s="81"/>
      <c r="H2" s="81"/>
      <c r="I2" s="81"/>
      <c r="J2" s="81"/>
      <c r="K2" s="81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1200.18</v>
      </c>
      <c r="D6" s="40">
        <v>960.12</v>
      </c>
      <c r="E6" s="41">
        <f>C6+D6</f>
        <v>2160.3</v>
      </c>
      <c r="F6" s="32"/>
    </row>
    <row r="7" spans="1:6" ht="15.75">
      <c r="A7" s="49">
        <v>2</v>
      </c>
      <c r="B7" s="50" t="s">
        <v>7</v>
      </c>
      <c r="C7" s="6">
        <v>625.76</v>
      </c>
      <c r="D7" s="6">
        <v>500.56</v>
      </c>
      <c r="E7" s="41">
        <f aca="true" t="shared" si="0" ref="E7:E36">C7+D7</f>
        <v>1126.32</v>
      </c>
      <c r="F7" s="32"/>
    </row>
    <row r="8" spans="1:6" ht="15.75">
      <c r="A8" s="49">
        <v>3</v>
      </c>
      <c r="B8" s="50" t="s">
        <v>8</v>
      </c>
      <c r="C8" s="1"/>
      <c r="D8" s="6"/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/>
      <c r="D9" s="6"/>
      <c r="E9" s="41">
        <f t="shared" si="0"/>
        <v>0</v>
      </c>
      <c r="F9" s="32"/>
    </row>
    <row r="10" spans="1:6" ht="15.75">
      <c r="A10" s="49">
        <v>5</v>
      </c>
      <c r="B10" s="50" t="s">
        <v>10</v>
      </c>
      <c r="C10" s="6">
        <v>897.05</v>
      </c>
      <c r="D10" s="6">
        <v>717.62</v>
      </c>
      <c r="E10" s="41">
        <f t="shared" si="0"/>
        <v>1614.67</v>
      </c>
      <c r="F10" s="32"/>
    </row>
    <row r="11" spans="1:6" ht="15.75">
      <c r="A11" s="49">
        <v>6</v>
      </c>
      <c r="B11" s="50" t="s">
        <v>54</v>
      </c>
      <c r="C11" s="6">
        <v>582.24</v>
      </c>
      <c r="D11" s="6">
        <v>465.79</v>
      </c>
      <c r="E11" s="41">
        <f t="shared" si="0"/>
        <v>1048.03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324.98</v>
      </c>
      <c r="D13" s="6">
        <v>259.99</v>
      </c>
      <c r="E13" s="41">
        <f t="shared" si="0"/>
        <v>584.97</v>
      </c>
      <c r="F13" s="32"/>
    </row>
    <row r="14" spans="1:6" ht="15.75">
      <c r="A14" s="49">
        <v>9</v>
      </c>
      <c r="B14" s="50" t="s">
        <v>13</v>
      </c>
      <c r="C14" s="6">
        <v>1271.46</v>
      </c>
      <c r="D14" s="6">
        <v>1017.18</v>
      </c>
      <c r="E14" s="41">
        <f t="shared" si="0"/>
        <v>2288.64</v>
      </c>
      <c r="F14" s="32"/>
    </row>
    <row r="15" spans="1:6" ht="15.75">
      <c r="A15" s="49">
        <v>10</v>
      </c>
      <c r="B15" s="50" t="s">
        <v>14</v>
      </c>
      <c r="C15" s="6">
        <v>156.43</v>
      </c>
      <c r="D15" s="6">
        <v>125.15</v>
      </c>
      <c r="E15" s="41">
        <f t="shared" si="0"/>
        <v>281.58000000000004</v>
      </c>
      <c r="F15" s="32"/>
    </row>
    <row r="16" spans="1:6" ht="15.75">
      <c r="A16" s="49">
        <v>11</v>
      </c>
      <c r="B16" s="50" t="s">
        <v>15</v>
      </c>
      <c r="C16" s="6">
        <v>564.28</v>
      </c>
      <c r="D16" s="6">
        <v>451.43</v>
      </c>
      <c r="E16" s="41">
        <f t="shared" si="0"/>
        <v>1015.71</v>
      </c>
      <c r="F16" s="32"/>
    </row>
    <row r="17" spans="1:6" ht="15.75">
      <c r="A17" s="49">
        <v>12</v>
      </c>
      <c r="B17" s="50" t="s">
        <v>16</v>
      </c>
      <c r="C17" s="6">
        <v>1213.68</v>
      </c>
      <c r="D17" s="6">
        <v>970.9</v>
      </c>
      <c r="E17" s="41">
        <f t="shared" si="0"/>
        <v>2184.58</v>
      </c>
      <c r="F17" s="32"/>
    </row>
    <row r="18" spans="1:6" ht="15.75">
      <c r="A18" s="49">
        <v>13</v>
      </c>
      <c r="B18" s="50" t="s">
        <v>17</v>
      </c>
      <c r="C18" s="6">
        <v>166.47</v>
      </c>
      <c r="D18" s="6">
        <v>133.18</v>
      </c>
      <c r="E18" s="41">
        <f t="shared" si="0"/>
        <v>299.65</v>
      </c>
      <c r="F18" s="32"/>
    </row>
    <row r="19" spans="1:6" ht="15.75">
      <c r="A19" s="49">
        <v>14</v>
      </c>
      <c r="B19" s="50" t="s">
        <v>18</v>
      </c>
      <c r="C19" s="6">
        <v>138.59</v>
      </c>
      <c r="D19" s="6">
        <v>110.87</v>
      </c>
      <c r="E19" s="41">
        <f t="shared" si="0"/>
        <v>249.46</v>
      </c>
      <c r="F19" s="32"/>
    </row>
    <row r="20" spans="1:6" ht="15.75">
      <c r="A20" s="49">
        <v>15</v>
      </c>
      <c r="B20" s="50" t="s">
        <v>19</v>
      </c>
      <c r="C20" s="6">
        <v>797.14</v>
      </c>
      <c r="D20" s="6">
        <v>637.72</v>
      </c>
      <c r="E20" s="41">
        <f t="shared" si="0"/>
        <v>1434.8600000000001</v>
      </c>
      <c r="F20" s="32"/>
    </row>
    <row r="21" spans="1:6" ht="15.75">
      <c r="A21" s="49">
        <v>16</v>
      </c>
      <c r="B21" s="50" t="s">
        <v>20</v>
      </c>
      <c r="C21" s="6"/>
      <c r="D21" s="6"/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433.62</v>
      </c>
      <c r="D22" s="6">
        <v>346.88</v>
      </c>
      <c r="E22" s="41">
        <f t="shared" si="0"/>
        <v>780.5</v>
      </c>
      <c r="F22" s="32"/>
    </row>
    <row r="23" spans="1:6" ht="15.75">
      <c r="A23" s="49">
        <v>18</v>
      </c>
      <c r="B23" s="50" t="s">
        <v>22</v>
      </c>
      <c r="C23" s="6">
        <v>581.71</v>
      </c>
      <c r="D23" s="6">
        <v>461.81</v>
      </c>
      <c r="E23" s="41">
        <f t="shared" si="0"/>
        <v>1043.52</v>
      </c>
      <c r="F23" s="32"/>
    </row>
    <row r="24" spans="1:6" ht="15.75">
      <c r="A24" s="49">
        <v>19</v>
      </c>
      <c r="B24" s="50" t="s">
        <v>23</v>
      </c>
      <c r="C24" s="6">
        <v>1309.57</v>
      </c>
      <c r="D24" s="6">
        <v>1047.61</v>
      </c>
      <c r="E24" s="41">
        <f t="shared" si="0"/>
        <v>2357.18</v>
      </c>
      <c r="F24" s="32"/>
    </row>
    <row r="25" spans="1:6" ht="15.75">
      <c r="A25" s="49">
        <v>20</v>
      </c>
      <c r="B25" s="50" t="s">
        <v>24</v>
      </c>
      <c r="C25" s="6"/>
      <c r="D25" s="6"/>
      <c r="E25" s="41">
        <f t="shared" si="0"/>
        <v>0</v>
      </c>
      <c r="F25" s="32"/>
    </row>
    <row r="26" spans="1:6" ht="15.75">
      <c r="A26" s="49">
        <v>21</v>
      </c>
      <c r="B26" s="50" t="s">
        <v>25</v>
      </c>
      <c r="C26" s="6">
        <v>234.66</v>
      </c>
      <c r="D26" s="6">
        <v>187.71</v>
      </c>
      <c r="E26" s="41">
        <f t="shared" si="0"/>
        <v>422.37</v>
      </c>
      <c r="F26" s="32"/>
    </row>
    <row r="27" spans="1:6" ht="15.75">
      <c r="A27" s="49">
        <v>22</v>
      </c>
      <c r="B27" s="50" t="s">
        <v>26</v>
      </c>
      <c r="C27" s="6">
        <v>737.61</v>
      </c>
      <c r="D27" s="6">
        <v>590.08</v>
      </c>
      <c r="E27" s="41">
        <f t="shared" si="0"/>
        <v>1327.69</v>
      </c>
      <c r="F27" s="32"/>
    </row>
    <row r="28" spans="1:6" ht="15.75">
      <c r="A28" s="49">
        <v>23</v>
      </c>
      <c r="B28" s="50" t="s">
        <v>27</v>
      </c>
      <c r="C28" s="6">
        <v>2162.42</v>
      </c>
      <c r="D28" s="6">
        <v>1729.85</v>
      </c>
      <c r="E28" s="41">
        <f t="shared" si="0"/>
        <v>3892.27</v>
      </c>
      <c r="F28" s="32"/>
    </row>
    <row r="29" spans="1:6" ht="15.75">
      <c r="A29" s="49">
        <v>24</v>
      </c>
      <c r="B29" s="50" t="s">
        <v>37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324.05</v>
      </c>
      <c r="D30" s="6">
        <v>259.23</v>
      </c>
      <c r="E30" s="41">
        <f t="shared" si="0"/>
        <v>583.28</v>
      </c>
      <c r="F30" s="32"/>
    </row>
    <row r="31" spans="1:6" ht="15.75">
      <c r="A31" s="49">
        <v>26</v>
      </c>
      <c r="B31" s="50" t="s">
        <v>40</v>
      </c>
      <c r="C31" s="6">
        <v>468.25</v>
      </c>
      <c r="D31" s="6">
        <v>374.58</v>
      </c>
      <c r="E31" s="41">
        <f t="shared" si="0"/>
        <v>842.8299999999999</v>
      </c>
      <c r="F31" s="32"/>
    </row>
    <row r="32" spans="1:6" ht="15.75">
      <c r="A32" s="49">
        <v>27</v>
      </c>
      <c r="B32" s="50" t="s">
        <v>42</v>
      </c>
      <c r="C32" s="6">
        <v>1170.96</v>
      </c>
      <c r="D32" s="6">
        <v>936.8</v>
      </c>
      <c r="E32" s="41">
        <f t="shared" si="0"/>
        <v>2107.76</v>
      </c>
      <c r="F32" s="32"/>
    </row>
    <row r="33" spans="1:6" ht="15.75">
      <c r="A33" s="49">
        <v>28</v>
      </c>
      <c r="B33" s="50" t="s">
        <v>55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56</v>
      </c>
      <c r="C34" s="6"/>
      <c r="D34" s="6"/>
      <c r="E34" s="41">
        <f t="shared" si="0"/>
        <v>0</v>
      </c>
      <c r="F34" s="32"/>
    </row>
    <row r="35" spans="1:6" ht="15.75">
      <c r="A35" s="49">
        <v>30</v>
      </c>
      <c r="B35" s="50" t="s">
        <v>65</v>
      </c>
      <c r="C35" s="6">
        <v>277.17</v>
      </c>
      <c r="D35" s="6">
        <v>221.74</v>
      </c>
      <c r="E35" s="41">
        <f t="shared" si="0"/>
        <v>498.91</v>
      </c>
      <c r="F35" s="32"/>
    </row>
    <row r="36" spans="1:6" ht="15.75">
      <c r="A36" s="64"/>
      <c r="B36" s="51" t="s">
        <v>28</v>
      </c>
      <c r="C36" s="58">
        <f>SUM(C6:C35)</f>
        <v>15638.28</v>
      </c>
      <c r="D36" s="58">
        <f>SUM(D6:D35)</f>
        <v>12506.8</v>
      </c>
      <c r="E36" s="41">
        <f t="shared" si="0"/>
        <v>28145.08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6" sqref="C6:C35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2" t="s">
        <v>86</v>
      </c>
      <c r="B3" s="72"/>
      <c r="C3" s="72"/>
      <c r="D3" s="72"/>
      <c r="E3" s="72"/>
      <c r="F3" s="72"/>
      <c r="G3" s="72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29025.18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5979.86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6349.19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13375.18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55917.88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28594.87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78243.35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16637.66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13683.12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4637.47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17075.02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1734.13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1549.58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10310.9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25350.4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2384.44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3211.91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25640.88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24608.41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10047.83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4984.45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40385.8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19375.91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95.87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9606.25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1147.15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1243.34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578.63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2949.91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3051.26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457775.8300000001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>
        <f>C36+INS!C37+MIXT!E36+TESTE!C36+TESTE!D36+'COST VOLUM ONCO'!C36+ONCO!E36+POSTT!C36+SCLEROZ!C36+MUCOV!D36+MUCOV!C36</f>
        <v>2421082.6</v>
      </c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7" sqref="C7:C3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2" t="s">
        <v>87</v>
      </c>
      <c r="B4" s="82"/>
      <c r="C4" s="82"/>
      <c r="D4" s="82"/>
      <c r="E4" s="82"/>
      <c r="F4" s="82"/>
      <c r="G4" s="82"/>
      <c r="H4" s="82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24599.57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1382.48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441.12</v>
      </c>
    </row>
    <row r="10" spans="1:3" ht="15.75">
      <c r="A10" s="49">
        <v>4</v>
      </c>
      <c r="B10" s="50" t="s">
        <v>9</v>
      </c>
      <c r="C10" s="6">
        <v>5958.48</v>
      </c>
    </row>
    <row r="11" spans="1:3" ht="15.75">
      <c r="A11" s="49">
        <v>5</v>
      </c>
      <c r="B11" s="50" t="s">
        <v>10</v>
      </c>
      <c r="C11" s="6">
        <v>17637.22</v>
      </c>
    </row>
    <row r="12" spans="1:3" ht="15.75">
      <c r="A12" s="49">
        <v>6</v>
      </c>
      <c r="B12" s="50" t="s">
        <v>54</v>
      </c>
      <c r="C12" s="6">
        <v>8816.52</v>
      </c>
    </row>
    <row r="13" spans="1:3" ht="15.75">
      <c r="A13" s="49">
        <v>7</v>
      </c>
      <c r="B13" s="50" t="s">
        <v>11</v>
      </c>
      <c r="C13" s="6">
        <v>24924.13</v>
      </c>
    </row>
    <row r="14" spans="1:3" ht="15.75">
      <c r="A14" s="49">
        <v>8</v>
      </c>
      <c r="B14" s="50" t="s">
        <v>12</v>
      </c>
      <c r="C14" s="6">
        <v>12643.83</v>
      </c>
    </row>
    <row r="15" spans="1:3" ht="15.75">
      <c r="A15" s="49">
        <v>9</v>
      </c>
      <c r="B15" s="50" t="s">
        <v>13</v>
      </c>
      <c r="C15" s="6">
        <v>10884.2</v>
      </c>
    </row>
    <row r="16" spans="1:3" ht="15.75">
      <c r="A16" s="49">
        <v>10</v>
      </c>
      <c r="B16" s="50" t="s">
        <v>14</v>
      </c>
      <c r="C16" s="6">
        <v>3500.17</v>
      </c>
    </row>
    <row r="17" spans="1:3" ht="15.75">
      <c r="A17" s="49">
        <v>11</v>
      </c>
      <c r="B17" s="50" t="s">
        <v>15</v>
      </c>
      <c r="C17" s="6">
        <v>12336.25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8694.13</v>
      </c>
    </row>
    <row r="21" spans="1:3" ht="15.75">
      <c r="A21" s="49">
        <v>15</v>
      </c>
      <c r="B21" s="50" t="s">
        <v>19</v>
      </c>
      <c r="C21" s="6">
        <v>7905.98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22</v>
      </c>
      <c r="C24" s="6">
        <v>7707.52</v>
      </c>
    </row>
    <row r="25" spans="1:3" ht="15.75">
      <c r="A25" s="49">
        <v>19</v>
      </c>
      <c r="B25" s="50" t="s">
        <v>23</v>
      </c>
      <c r="C25" s="6">
        <v>23738.86</v>
      </c>
    </row>
    <row r="26" spans="1:3" ht="15.75">
      <c r="A26" s="49">
        <v>20</v>
      </c>
      <c r="B26" s="50" t="s">
        <v>24</v>
      </c>
      <c r="C26" s="6">
        <v>1163.93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21384.39</v>
      </c>
    </row>
    <row r="29" spans="1:3" ht="15.75">
      <c r="A29" s="49">
        <v>23</v>
      </c>
      <c r="B29" s="50" t="s">
        <v>27</v>
      </c>
      <c r="C29" s="6">
        <v>2286.64</v>
      </c>
    </row>
    <row r="30" spans="1:3" ht="15.75">
      <c r="A30" s="49">
        <v>24</v>
      </c>
      <c r="B30" s="50" t="s">
        <v>37</v>
      </c>
      <c r="C30" s="6">
        <v>236.31</v>
      </c>
    </row>
    <row r="31" spans="1:3" ht="15.75">
      <c r="A31" s="49">
        <v>25</v>
      </c>
      <c r="B31" s="50" t="s">
        <v>38</v>
      </c>
      <c r="C31" s="6">
        <v>5261.97</v>
      </c>
    </row>
    <row r="32" spans="1:3" ht="15.75">
      <c r="A32" s="49">
        <v>26</v>
      </c>
      <c r="B32" s="50" t="s">
        <v>40</v>
      </c>
      <c r="C32" s="6">
        <v>612.27</v>
      </c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/>
    </row>
    <row r="36" spans="1:3" ht="15.75">
      <c r="A36" s="49">
        <v>30</v>
      </c>
      <c r="B36" s="50" t="s">
        <v>65</v>
      </c>
      <c r="C36" s="6"/>
    </row>
    <row r="37" spans="1:3" ht="15.75">
      <c r="A37" s="51"/>
      <c r="B37" s="51" t="s">
        <v>28</v>
      </c>
      <c r="C37" s="57">
        <f>SUM(C7:C36)</f>
        <v>202115.97000000003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6" sqref="C6:D3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2" t="s">
        <v>88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21616.6</v>
      </c>
      <c r="D6" s="6">
        <v>28688.92</v>
      </c>
      <c r="E6" s="7">
        <f>C6+D6</f>
        <v>50305.52</v>
      </c>
      <c r="F6" s="32"/>
      <c r="G6" s="32"/>
    </row>
    <row r="7" spans="1:7" ht="15.75">
      <c r="A7" s="49">
        <v>2</v>
      </c>
      <c r="B7" s="50" t="s">
        <v>7</v>
      </c>
      <c r="C7" s="6">
        <v>744.15</v>
      </c>
      <c r="D7" s="6">
        <v>580.97</v>
      </c>
      <c r="E7" s="7">
        <f aca="true" t="shared" si="0" ref="E7:E36">C7+D7</f>
        <v>1325.12</v>
      </c>
      <c r="F7" s="32"/>
      <c r="G7" s="32"/>
    </row>
    <row r="8" spans="1:7" ht="15.75">
      <c r="A8" s="49">
        <v>3</v>
      </c>
      <c r="B8" s="50" t="s">
        <v>8</v>
      </c>
      <c r="C8" s="6">
        <v>120.35</v>
      </c>
      <c r="D8" s="6">
        <v>2550.66</v>
      </c>
      <c r="E8" s="7">
        <f t="shared" si="0"/>
        <v>2671.0099999999998</v>
      </c>
      <c r="F8" s="32"/>
      <c r="G8" s="32"/>
    </row>
    <row r="9" spans="1:7" ht="15.75">
      <c r="A9" s="49">
        <v>4</v>
      </c>
      <c r="B9" s="50" t="s">
        <v>9</v>
      </c>
      <c r="C9" s="6">
        <v>6180.18</v>
      </c>
      <c r="D9" s="6">
        <v>10436.83</v>
      </c>
      <c r="E9" s="7">
        <f t="shared" si="0"/>
        <v>16617.010000000002</v>
      </c>
      <c r="F9" s="32"/>
      <c r="G9" s="32"/>
    </row>
    <row r="10" spans="1:7" ht="15.75">
      <c r="A10" s="49">
        <v>5</v>
      </c>
      <c r="B10" s="50" t="s">
        <v>10</v>
      </c>
      <c r="C10" s="6">
        <v>24563.65</v>
      </c>
      <c r="D10" s="6">
        <v>39829.22</v>
      </c>
      <c r="E10" s="7">
        <f t="shared" si="0"/>
        <v>64392.87</v>
      </c>
      <c r="F10" s="32"/>
      <c r="G10" s="32"/>
    </row>
    <row r="11" spans="1:7" ht="15.75">
      <c r="A11" s="49">
        <v>6</v>
      </c>
      <c r="B11" s="50" t="s">
        <v>54</v>
      </c>
      <c r="C11" s="6">
        <v>18932.38</v>
      </c>
      <c r="D11" s="6">
        <v>26347.67</v>
      </c>
      <c r="E11" s="7">
        <f t="shared" si="0"/>
        <v>45280.05</v>
      </c>
      <c r="F11" s="32"/>
      <c r="G11" s="32"/>
    </row>
    <row r="12" spans="1:7" ht="15.75">
      <c r="A12" s="49">
        <v>7</v>
      </c>
      <c r="B12" s="50" t="s">
        <v>11</v>
      </c>
      <c r="C12" s="6">
        <v>45088.35</v>
      </c>
      <c r="D12" s="6">
        <v>60286.87</v>
      </c>
      <c r="E12" s="7">
        <f t="shared" si="0"/>
        <v>105375.22</v>
      </c>
      <c r="F12" s="32"/>
      <c r="G12" s="32"/>
    </row>
    <row r="13" spans="1:7" ht="15.75">
      <c r="A13" s="49">
        <v>8</v>
      </c>
      <c r="B13" s="50" t="s">
        <v>12</v>
      </c>
      <c r="C13" s="6">
        <v>11271.92</v>
      </c>
      <c r="D13" s="6">
        <v>24311.59</v>
      </c>
      <c r="E13" s="7">
        <f t="shared" si="0"/>
        <v>35583.51</v>
      </c>
      <c r="F13" s="32"/>
      <c r="G13" s="32"/>
    </row>
    <row r="14" spans="1:7" ht="15.75">
      <c r="A14" s="49">
        <v>9</v>
      </c>
      <c r="B14" s="50" t="s">
        <v>13</v>
      </c>
      <c r="C14" s="6">
        <v>6646.27</v>
      </c>
      <c r="D14" s="6">
        <v>10950.83</v>
      </c>
      <c r="E14" s="7">
        <f t="shared" si="0"/>
        <v>17597.1</v>
      </c>
      <c r="F14" s="32"/>
      <c r="G14" s="32"/>
    </row>
    <row r="15" spans="1:7" ht="15.75">
      <c r="A15" s="49">
        <v>10</v>
      </c>
      <c r="B15" s="50" t="s">
        <v>14</v>
      </c>
      <c r="C15" s="6">
        <v>40.69</v>
      </c>
      <c r="D15" s="6">
        <v>387.31</v>
      </c>
      <c r="E15" s="7">
        <f t="shared" si="0"/>
        <v>428</v>
      </c>
      <c r="F15" s="32"/>
      <c r="G15" s="32"/>
    </row>
    <row r="16" spans="1:7" ht="15.75">
      <c r="A16" s="49">
        <v>11</v>
      </c>
      <c r="B16" s="50" t="s">
        <v>15</v>
      </c>
      <c r="C16" s="6">
        <v>7146.05</v>
      </c>
      <c r="D16" s="6">
        <v>14665.84</v>
      </c>
      <c r="E16" s="7">
        <f t="shared" si="0"/>
        <v>21811.89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1725.44</v>
      </c>
      <c r="D19" s="6">
        <v>3843.24</v>
      </c>
      <c r="E19" s="7">
        <f t="shared" si="0"/>
        <v>5568.68</v>
      </c>
      <c r="F19" s="32"/>
      <c r="G19" s="32"/>
    </row>
    <row r="20" spans="1:7" ht="15.75">
      <c r="A20" s="49">
        <v>15</v>
      </c>
      <c r="B20" s="50" t="s">
        <v>19</v>
      </c>
      <c r="C20" s="6">
        <v>8108.44</v>
      </c>
      <c r="D20" s="6">
        <v>21817.37</v>
      </c>
      <c r="E20" s="7">
        <f t="shared" si="0"/>
        <v>29925.809999999998</v>
      </c>
      <c r="F20" s="32"/>
      <c r="G20" s="32"/>
    </row>
    <row r="21" spans="1:7" ht="15.75">
      <c r="A21" s="49">
        <v>16</v>
      </c>
      <c r="B21" s="50" t="s">
        <v>20</v>
      </c>
      <c r="C21" s="6">
        <v>379.77</v>
      </c>
      <c r="D21" s="6">
        <v>580.97</v>
      </c>
      <c r="E21" s="7">
        <f t="shared" si="0"/>
        <v>960.74</v>
      </c>
      <c r="F21" s="32"/>
      <c r="G21" s="32"/>
    </row>
    <row r="22" spans="1:7" ht="15.75">
      <c r="A22" s="49">
        <v>17</v>
      </c>
      <c r="B22" s="50" t="s">
        <v>21</v>
      </c>
      <c r="C22" s="6">
        <v>1459.56</v>
      </c>
      <c r="D22" s="6">
        <v>1536.2</v>
      </c>
      <c r="E22" s="7">
        <f t="shared" si="0"/>
        <v>2995.76</v>
      </c>
      <c r="F22" s="32"/>
      <c r="G22" s="32"/>
    </row>
    <row r="23" spans="1:7" ht="15.75">
      <c r="A23" s="49">
        <v>18</v>
      </c>
      <c r="B23" s="50" t="s">
        <v>22</v>
      </c>
      <c r="C23" s="6">
        <v>14120.23</v>
      </c>
      <c r="D23" s="6">
        <v>23975.89</v>
      </c>
      <c r="E23" s="7">
        <f t="shared" si="0"/>
        <v>38096.119999999995</v>
      </c>
      <c r="F23" s="32"/>
      <c r="G23" s="32"/>
    </row>
    <row r="24" spans="1:7" ht="15.75">
      <c r="A24" s="49">
        <v>19</v>
      </c>
      <c r="B24" s="50" t="s">
        <v>23</v>
      </c>
      <c r="C24" s="6">
        <v>11755.25</v>
      </c>
      <c r="D24" s="6">
        <v>25939.24</v>
      </c>
      <c r="E24" s="7">
        <f t="shared" si="0"/>
        <v>37694.490000000005</v>
      </c>
      <c r="F24" s="32"/>
      <c r="G24" s="32"/>
    </row>
    <row r="25" spans="1:7" ht="15.75">
      <c r="A25" s="49">
        <v>20</v>
      </c>
      <c r="B25" s="50" t="s">
        <v>24</v>
      </c>
      <c r="C25" s="6">
        <v>1561.29</v>
      </c>
      <c r="D25" s="6">
        <v>2246.15</v>
      </c>
      <c r="E25" s="7">
        <f t="shared" si="0"/>
        <v>3807.44</v>
      </c>
      <c r="F25" s="32"/>
      <c r="G25" s="32"/>
    </row>
    <row r="26" spans="1:7" ht="15.7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26</v>
      </c>
      <c r="C27" s="6">
        <v>9397.92</v>
      </c>
      <c r="D27" s="6">
        <v>29872.75</v>
      </c>
      <c r="E27" s="7">
        <f t="shared" si="0"/>
        <v>39270.67</v>
      </c>
      <c r="F27" s="32"/>
      <c r="G27" s="32"/>
    </row>
    <row r="28" spans="1:7" ht="15.75">
      <c r="A28" s="49">
        <v>23</v>
      </c>
      <c r="B28" s="50" t="s">
        <v>27</v>
      </c>
      <c r="C28" s="6">
        <v>2357.75</v>
      </c>
      <c r="D28" s="6">
        <v>4221.33</v>
      </c>
      <c r="E28" s="7">
        <f t="shared" si="0"/>
        <v>6579.08</v>
      </c>
      <c r="F28" s="32"/>
      <c r="G28" s="32"/>
    </row>
    <row r="29" spans="1:7" ht="15.7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38</v>
      </c>
      <c r="C30" s="6">
        <v>4760.5</v>
      </c>
      <c r="D30" s="6">
        <v>7126.84</v>
      </c>
      <c r="E30" s="7">
        <f t="shared" si="0"/>
        <v>11887.34</v>
      </c>
      <c r="F30" s="32"/>
      <c r="G30" s="32"/>
    </row>
    <row r="31" spans="1:7" ht="15.75">
      <c r="A31" s="49">
        <v>26</v>
      </c>
      <c r="B31" s="50" t="s">
        <v>40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517.59</v>
      </c>
      <c r="D34" s="6">
        <v>1607.52</v>
      </c>
      <c r="E34" s="7">
        <f t="shared" si="0"/>
        <v>2125.11</v>
      </c>
      <c r="F34" s="32"/>
      <c r="G34" s="32"/>
    </row>
    <row r="35" spans="1:7" ht="15.75">
      <c r="A35" s="49">
        <v>30</v>
      </c>
      <c r="B35" s="50" t="s">
        <v>65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28</v>
      </c>
      <c r="C36" s="6">
        <f>SUM(C6:C35)</f>
        <v>198494.33000000002</v>
      </c>
      <c r="D36" s="6">
        <f>SUM(D6:D35)</f>
        <v>341804.2100000001</v>
      </c>
      <c r="E36" s="7">
        <f t="shared" si="0"/>
        <v>540298.54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I31" sqref="I31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89</v>
      </c>
      <c r="B3" s="85"/>
      <c r="C3" s="85"/>
      <c r="D3" s="85"/>
      <c r="E3" s="85"/>
      <c r="F3" s="85"/>
    </row>
    <row r="4" spans="1:6" ht="15">
      <c r="A4" s="84"/>
      <c r="B4" s="84"/>
      <c r="C4" s="84"/>
      <c r="D4" s="84"/>
      <c r="E4" s="84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10080</v>
      </c>
      <c r="D6" s="56"/>
    </row>
    <row r="7" spans="1:4" ht="15.75">
      <c r="A7" s="49">
        <v>2</v>
      </c>
      <c r="B7" s="50" t="s">
        <v>7</v>
      </c>
      <c r="C7" s="56">
        <v>360</v>
      </c>
      <c r="D7" s="56"/>
    </row>
    <row r="8" spans="1:4" ht="15.75">
      <c r="A8" s="49">
        <v>3</v>
      </c>
      <c r="B8" s="50" t="s">
        <v>8</v>
      </c>
      <c r="C8" s="56">
        <v>480</v>
      </c>
      <c r="D8" s="56"/>
    </row>
    <row r="9" spans="1:4" ht="15.75">
      <c r="A9" s="49">
        <v>4</v>
      </c>
      <c r="B9" s="50" t="s">
        <v>9</v>
      </c>
      <c r="C9" s="56">
        <v>2760</v>
      </c>
      <c r="D9" s="56"/>
    </row>
    <row r="10" spans="1:4" ht="15.75">
      <c r="A10" s="49">
        <v>5</v>
      </c>
      <c r="B10" s="50" t="s">
        <v>10</v>
      </c>
      <c r="C10" s="56">
        <v>9480</v>
      </c>
      <c r="D10" s="56"/>
    </row>
    <row r="11" spans="1:4" ht="15.75">
      <c r="A11" s="49">
        <v>6</v>
      </c>
      <c r="B11" s="50" t="s">
        <v>54</v>
      </c>
      <c r="C11" s="56">
        <v>5760</v>
      </c>
      <c r="D11" s="56"/>
    </row>
    <row r="12" spans="1:4" ht="15.75">
      <c r="A12" s="49">
        <v>7</v>
      </c>
      <c r="B12" s="50" t="s">
        <v>11</v>
      </c>
      <c r="C12" s="56">
        <v>13620</v>
      </c>
      <c r="D12" s="56">
        <v>1560</v>
      </c>
    </row>
    <row r="13" spans="1:4" ht="15.75">
      <c r="A13" s="49">
        <v>8</v>
      </c>
      <c r="B13" s="50" t="s">
        <v>12</v>
      </c>
      <c r="C13" s="56">
        <v>4920</v>
      </c>
      <c r="D13" s="56"/>
    </row>
    <row r="14" spans="1:4" ht="15.75">
      <c r="A14" s="49">
        <v>9</v>
      </c>
      <c r="B14" s="50" t="s">
        <v>13</v>
      </c>
      <c r="C14" s="56">
        <v>3000</v>
      </c>
      <c r="D14" s="56">
        <v>120</v>
      </c>
    </row>
    <row r="15" spans="1:4" ht="15.75">
      <c r="A15" s="49">
        <v>10</v>
      </c>
      <c r="B15" s="50" t="s">
        <v>14</v>
      </c>
      <c r="C15" s="56">
        <v>960</v>
      </c>
      <c r="D15" s="56"/>
    </row>
    <row r="16" spans="1:4" ht="15.75">
      <c r="A16" s="49">
        <v>11</v>
      </c>
      <c r="B16" s="50" t="s">
        <v>15</v>
      </c>
      <c r="C16" s="56">
        <v>4560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2640</v>
      </c>
      <c r="D19" s="56">
        <v>120</v>
      </c>
    </row>
    <row r="20" spans="1:4" ht="15.75">
      <c r="A20" s="49">
        <v>15</v>
      </c>
      <c r="B20" s="50" t="s">
        <v>19</v>
      </c>
      <c r="C20" s="56">
        <v>4560</v>
      </c>
      <c r="D20" s="56"/>
    </row>
    <row r="21" spans="1:4" ht="15.75">
      <c r="A21" s="49">
        <v>16</v>
      </c>
      <c r="B21" s="50" t="s">
        <v>20</v>
      </c>
      <c r="C21" s="56">
        <v>120</v>
      </c>
      <c r="D21" s="56"/>
    </row>
    <row r="22" spans="1:4" ht="15.75">
      <c r="A22" s="49">
        <v>17</v>
      </c>
      <c r="B22" s="50" t="s">
        <v>21</v>
      </c>
      <c r="C22" s="56">
        <v>240</v>
      </c>
      <c r="D22" s="56"/>
    </row>
    <row r="23" spans="1:4" ht="15.75">
      <c r="A23" s="49">
        <v>18</v>
      </c>
      <c r="B23" s="50" t="s">
        <v>22</v>
      </c>
      <c r="C23" s="56">
        <v>4800</v>
      </c>
      <c r="D23" s="56">
        <v>120</v>
      </c>
    </row>
    <row r="24" spans="1:4" ht="15.75">
      <c r="A24" s="49">
        <v>19</v>
      </c>
      <c r="B24" s="50" t="s">
        <v>23</v>
      </c>
      <c r="C24" s="56">
        <v>7200</v>
      </c>
      <c r="D24" s="56">
        <v>720</v>
      </c>
    </row>
    <row r="25" spans="1:4" ht="15.75">
      <c r="A25" s="49">
        <v>20</v>
      </c>
      <c r="B25" s="50" t="s">
        <v>24</v>
      </c>
      <c r="C25" s="56">
        <v>600</v>
      </c>
      <c r="D25" s="56">
        <v>480</v>
      </c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>
        <v>8520</v>
      </c>
      <c r="D27" s="56">
        <v>120</v>
      </c>
    </row>
    <row r="28" spans="1:4" ht="15.75">
      <c r="A28" s="49">
        <v>23</v>
      </c>
      <c r="B28" s="50" t="s">
        <v>27</v>
      </c>
      <c r="C28" s="56">
        <v>960</v>
      </c>
      <c r="D28" s="56"/>
    </row>
    <row r="29" spans="1:4" ht="15.75">
      <c r="A29" s="49">
        <v>24</v>
      </c>
      <c r="B29" s="50" t="s">
        <v>37</v>
      </c>
      <c r="C29" s="56">
        <v>120</v>
      </c>
      <c r="D29" s="56"/>
    </row>
    <row r="30" spans="1:4" ht="15.75">
      <c r="A30" s="49">
        <v>25</v>
      </c>
      <c r="B30" s="50" t="s">
        <v>38</v>
      </c>
      <c r="C30" s="56">
        <v>1920</v>
      </c>
      <c r="D30" s="56">
        <v>600</v>
      </c>
    </row>
    <row r="31" spans="1:4" ht="15.75">
      <c r="A31" s="49">
        <v>26</v>
      </c>
      <c r="B31" s="50" t="s">
        <v>40</v>
      </c>
      <c r="C31" s="56"/>
      <c r="D31" s="56">
        <v>480</v>
      </c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360</v>
      </c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88020</v>
      </c>
      <c r="D36" s="57">
        <f>SUM(D6:D35)</f>
        <v>4320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J15" sqref="J15:J16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90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22042.33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13426.33</v>
      </c>
    </row>
    <row r="10" spans="1:3" ht="15.75">
      <c r="A10" s="49">
        <v>5</v>
      </c>
      <c r="B10" s="50" t="s">
        <v>10</v>
      </c>
      <c r="C10" s="56">
        <v>9938.71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42094.47</v>
      </c>
    </row>
    <row r="13" spans="1:3" ht="15.75">
      <c r="A13" s="49">
        <v>8</v>
      </c>
      <c r="B13" s="50" t="s">
        <v>12</v>
      </c>
      <c r="C13" s="56">
        <v>53705.32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23212.06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13426.33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22576.4</v>
      </c>
    </row>
    <row r="24" spans="1:3" ht="15.75">
      <c r="A24" s="49">
        <v>19</v>
      </c>
      <c r="B24" s="50" t="s">
        <v>23</v>
      </c>
      <c r="C24" s="56">
        <v>23190.3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223612.24999999997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F28" sqref="F28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6" t="s">
        <v>91</v>
      </c>
      <c r="B2" s="81"/>
      <c r="C2" s="81"/>
      <c r="D2" s="81"/>
      <c r="E2" s="81"/>
      <c r="F2" s="81"/>
    </row>
    <row r="3" spans="1:6" ht="12.75">
      <c r="A3" s="81"/>
      <c r="B3" s="81"/>
      <c r="C3" s="81"/>
      <c r="D3" s="81"/>
      <c r="E3" s="81"/>
      <c r="F3" s="81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>
        <v>0</v>
      </c>
    </row>
    <row r="6" spans="1:3" ht="15.75">
      <c r="A6" s="49">
        <v>2</v>
      </c>
      <c r="B6" s="50" t="s">
        <v>7</v>
      </c>
      <c r="C6" s="56">
        <v>0</v>
      </c>
    </row>
    <row r="7" spans="1:3" ht="15.75">
      <c r="A7" s="49">
        <v>3</v>
      </c>
      <c r="B7" s="50" t="s">
        <v>8</v>
      </c>
      <c r="C7" s="56">
        <v>0</v>
      </c>
    </row>
    <row r="8" spans="1:3" ht="15.75">
      <c r="A8" s="49">
        <v>4</v>
      </c>
      <c r="B8" s="50" t="s">
        <v>9</v>
      </c>
      <c r="C8" s="56">
        <v>0</v>
      </c>
    </row>
    <row r="9" spans="1:3" ht="15.75">
      <c r="A9" s="49">
        <v>5</v>
      </c>
      <c r="B9" s="50" t="s">
        <v>10</v>
      </c>
      <c r="C9" s="56">
        <v>0</v>
      </c>
    </row>
    <row r="10" spans="1:3" ht="15.75">
      <c r="A10" s="49">
        <v>6</v>
      </c>
      <c r="B10" s="50" t="s">
        <v>54</v>
      </c>
      <c r="C10" s="56">
        <v>0</v>
      </c>
    </row>
    <row r="11" spans="1:3" ht="15.75">
      <c r="A11" s="49">
        <v>7</v>
      </c>
      <c r="B11" s="50" t="s">
        <v>11</v>
      </c>
      <c r="C11" s="56">
        <v>0</v>
      </c>
    </row>
    <row r="12" spans="1:3" ht="15.75">
      <c r="A12" s="49">
        <v>8</v>
      </c>
      <c r="B12" s="50" t="s">
        <v>12</v>
      </c>
      <c r="C12" s="56">
        <v>0</v>
      </c>
    </row>
    <row r="13" spans="1:3" ht="15.75">
      <c r="A13" s="49">
        <v>9</v>
      </c>
      <c r="B13" s="50" t="s">
        <v>13</v>
      </c>
      <c r="C13" s="56">
        <v>0</v>
      </c>
    </row>
    <row r="14" spans="1:3" ht="15.75">
      <c r="A14" s="49">
        <v>10</v>
      </c>
      <c r="B14" s="50" t="s">
        <v>14</v>
      </c>
      <c r="C14" s="56">
        <v>0</v>
      </c>
    </row>
    <row r="15" spans="1:3" ht="15.75">
      <c r="A15" s="49">
        <v>11</v>
      </c>
      <c r="B15" s="50" t="s">
        <v>15</v>
      </c>
      <c r="C15" s="56">
        <v>0</v>
      </c>
    </row>
    <row r="16" spans="1:3" ht="15.75">
      <c r="A16" s="49">
        <v>12</v>
      </c>
      <c r="B16" s="50" t="s">
        <v>16</v>
      </c>
      <c r="C16" s="56">
        <v>0</v>
      </c>
    </row>
    <row r="17" spans="1:3" ht="15.75">
      <c r="A17" s="49">
        <v>13</v>
      </c>
      <c r="B17" s="50" t="s">
        <v>17</v>
      </c>
      <c r="C17" s="56">
        <v>0</v>
      </c>
    </row>
    <row r="18" spans="1:3" ht="15.75">
      <c r="A18" s="49">
        <v>14</v>
      </c>
      <c r="B18" s="50" t="s">
        <v>18</v>
      </c>
      <c r="C18" s="56">
        <v>0</v>
      </c>
    </row>
    <row r="19" spans="1:3" ht="15.75">
      <c r="A19" s="49">
        <v>15</v>
      </c>
      <c r="B19" s="50" t="s">
        <v>19</v>
      </c>
      <c r="C19" s="56">
        <v>0</v>
      </c>
    </row>
    <row r="20" spans="1:3" ht="15.75">
      <c r="A20" s="49">
        <v>16</v>
      </c>
      <c r="B20" s="50" t="s">
        <v>20</v>
      </c>
      <c r="C20" s="56">
        <v>0</v>
      </c>
    </row>
    <row r="21" spans="1:3" ht="15.75">
      <c r="A21" s="49">
        <v>17</v>
      </c>
      <c r="B21" s="50" t="s">
        <v>21</v>
      </c>
      <c r="C21" s="56">
        <v>0</v>
      </c>
    </row>
    <row r="22" spans="1:3" ht="15.75">
      <c r="A22" s="49">
        <v>18</v>
      </c>
      <c r="B22" s="50" t="s">
        <v>22</v>
      </c>
      <c r="C22" s="56">
        <v>0</v>
      </c>
    </row>
    <row r="23" spans="1:3" ht="15.75">
      <c r="A23" s="49">
        <v>19</v>
      </c>
      <c r="B23" s="50" t="s">
        <v>23</v>
      </c>
      <c r="C23" s="56">
        <v>0</v>
      </c>
    </row>
    <row r="24" spans="1:3" ht="15.75">
      <c r="A24" s="49">
        <v>20</v>
      </c>
      <c r="B24" s="50" t="s">
        <v>24</v>
      </c>
      <c r="C24" s="56">
        <v>0</v>
      </c>
    </row>
    <row r="25" spans="1:3" ht="15.75">
      <c r="A25" s="49">
        <v>21</v>
      </c>
      <c r="B25" s="50" t="s">
        <v>25</v>
      </c>
      <c r="C25" s="56">
        <v>0</v>
      </c>
    </row>
    <row r="26" spans="1:3" ht="15.75">
      <c r="A26" s="49">
        <v>22</v>
      </c>
      <c r="B26" s="50" t="s">
        <v>26</v>
      </c>
      <c r="C26" s="56">
        <v>0</v>
      </c>
    </row>
    <row r="27" spans="1:3" ht="15.75">
      <c r="A27" s="49">
        <v>23</v>
      </c>
      <c r="B27" s="50" t="s">
        <v>27</v>
      </c>
      <c r="C27" s="56">
        <v>0</v>
      </c>
    </row>
    <row r="28" spans="1:3" ht="15.75">
      <c r="A28" s="49">
        <v>24</v>
      </c>
      <c r="B28" s="50" t="s">
        <v>37</v>
      </c>
      <c r="C28" s="56">
        <v>0</v>
      </c>
    </row>
    <row r="29" spans="1:3" ht="15.75">
      <c r="A29" s="49">
        <v>25</v>
      </c>
      <c r="B29" s="50" t="s">
        <v>38</v>
      </c>
      <c r="C29" s="56">
        <v>0</v>
      </c>
    </row>
    <row r="30" spans="1:3" ht="15.75">
      <c r="A30" s="49">
        <v>26</v>
      </c>
      <c r="B30" s="50" t="s">
        <v>40</v>
      </c>
      <c r="C30" s="56">
        <v>0</v>
      </c>
    </row>
    <row r="31" spans="1:3" ht="15.75">
      <c r="A31" s="49">
        <v>27</v>
      </c>
      <c r="B31" s="50" t="s">
        <v>42</v>
      </c>
      <c r="C31" s="56">
        <v>0</v>
      </c>
    </row>
    <row r="32" spans="1:3" ht="15.75">
      <c r="A32" s="49">
        <v>28</v>
      </c>
      <c r="B32" s="50" t="s">
        <v>55</v>
      </c>
      <c r="C32" s="56">
        <v>0</v>
      </c>
    </row>
    <row r="33" spans="1:3" ht="15.75">
      <c r="A33" s="49">
        <v>29</v>
      </c>
      <c r="B33" s="50" t="s">
        <v>56</v>
      </c>
      <c r="C33" s="56">
        <v>0</v>
      </c>
    </row>
    <row r="34" spans="1:3" ht="15.75">
      <c r="A34" s="49">
        <v>30</v>
      </c>
      <c r="B34" s="50" t="s">
        <v>65</v>
      </c>
      <c r="C34" s="56">
        <v>0</v>
      </c>
    </row>
    <row r="35" spans="1:3" ht="15.75">
      <c r="A35" s="51"/>
      <c r="B35" s="51" t="s">
        <v>28</v>
      </c>
      <c r="C35" s="57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2022-05-16T11:41:10Z</cp:lastPrinted>
  <dcterms:created xsi:type="dcterms:W3CDTF">2011-06-30T06:54:46Z</dcterms:created>
  <dcterms:modified xsi:type="dcterms:W3CDTF">2022-05-26T06:34:33Z</dcterms:modified>
  <cp:category/>
  <cp:version/>
  <cp:contentType/>
  <cp:contentStatus/>
</cp:coreProperties>
</file>